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0" sheetId="9" r:id="rId9"/>
    <sheet name="2009" sheetId="10" r:id="rId10"/>
    <sheet name="2008" sheetId="11" r:id="rId11"/>
    <sheet name="2007" sheetId="12" r:id="rId12"/>
    <sheet name="2006" sheetId="13" r:id="rId13"/>
    <sheet name="2005" sheetId="14" r:id="rId14"/>
    <sheet name="2004" sheetId="15" r:id="rId15"/>
  </sheets>
  <definedNames>
    <definedName name="_xlnm.Print_Area" localSheetId="14">'2004'!$A$1:$E$39</definedName>
    <definedName name="_xlnm.Print_Area" localSheetId="13">'2005'!$A$1:$E$38</definedName>
    <definedName name="_xlnm.Print_Area" localSheetId="12">'2006'!$A$1:$E$39</definedName>
    <definedName name="_xlnm.Print_Area" localSheetId="11">'2007'!$A$1:$E$37</definedName>
    <definedName name="_xlnm.Print_Area" localSheetId="10">'2008'!$A$1:$E$39</definedName>
    <definedName name="_xlnm.Print_Area" localSheetId="9">'2009'!$A$1:$E$38</definedName>
    <definedName name="_xlnm.Print_Area" localSheetId="8">'2010'!$A$1:$E$38</definedName>
    <definedName name="_xlnm.Print_Area" localSheetId="7">'2012'!$A$1:$E$36</definedName>
    <definedName name="_xlnm.Print_Area" localSheetId="6">'2013'!$A$1:$E$37</definedName>
    <definedName name="_xlnm.Print_Area" localSheetId="5">'2014'!$A$1:$E$37</definedName>
    <definedName name="_xlnm.Print_Area" localSheetId="4">'2015'!$A$1:$H$37</definedName>
    <definedName name="_xlnm.Print_Area" localSheetId="3">'2016'!$A$1:$H$37</definedName>
    <definedName name="_xlnm.Print_Area" localSheetId="2">'2017'!$A$1:$H$37</definedName>
    <definedName name="_xlnm.Print_Area" localSheetId="1">'2018'!$A$1:$H$38</definedName>
    <definedName name="_xlnm.Print_Area" localSheetId="0">'2019'!$A$1:$H$38</definedName>
  </definedNames>
  <calcPr fullCalcOnLoad="1"/>
</workbook>
</file>

<file path=xl/comments1.xml><?xml version="1.0" encoding="utf-8"?>
<comments xmlns="http://schemas.openxmlformats.org/spreadsheetml/2006/main">
  <authors>
    <author>Erkki R. Oman</author>
  </authors>
  <commentList>
    <comment ref="A15" authorId="0">
      <text>
        <r>
          <rPr>
            <b/>
            <sz val="9"/>
            <rFont val="Tahoma"/>
            <family val="0"/>
          </rPr>
          <t>Erkki R. Oman:</t>
        </r>
        <r>
          <rPr>
            <sz val="9"/>
            <rFont val="Tahoma"/>
            <family val="0"/>
          </rPr>
          <t xml:space="preserve">
Row 18 (Tobacco Settlement) hidden. $0 O/S as of 3/31/18.
OK to delete?</t>
        </r>
      </text>
    </comment>
  </commentList>
</comments>
</file>

<file path=xl/sharedStrings.xml><?xml version="1.0" encoding="utf-8"?>
<sst xmlns="http://schemas.openxmlformats.org/spreadsheetml/2006/main" count="555" uniqueCount="102">
  <si>
    <t xml:space="preserve">                             Issued</t>
  </si>
  <si>
    <t xml:space="preserve">                     Redeemed</t>
  </si>
  <si>
    <t xml:space="preserve">    Housing Finance Agency</t>
  </si>
  <si>
    <t xml:space="preserve">    Dormitory Authority</t>
  </si>
  <si>
    <t xml:space="preserve">    Thruway Authority</t>
  </si>
  <si>
    <t xml:space="preserve">    Urban Development Corporation</t>
  </si>
  <si>
    <t xml:space="preserve">    Environmental Facilities Corporation</t>
  </si>
  <si>
    <t>(millions)</t>
  </si>
  <si>
    <t xml:space="preserve">    Local Government Assistance Corporation</t>
  </si>
  <si>
    <t>Governmental Activity Debt</t>
  </si>
  <si>
    <t xml:space="preserve">    Metropolitan Transportation Authority</t>
  </si>
  <si>
    <t xml:space="preserve">  Dormitory Authority</t>
  </si>
  <si>
    <t xml:space="preserve">    SUNY Education Facilities</t>
  </si>
  <si>
    <t xml:space="preserve">    SUNY Dormitory Facilities</t>
  </si>
  <si>
    <t xml:space="preserve">  SUNY Capital Lease Commitments</t>
  </si>
  <si>
    <t xml:space="preserve">  CUNY Certificates of Participation</t>
  </si>
  <si>
    <t>Activity Debt</t>
  </si>
  <si>
    <t>New York State — Various Years</t>
  </si>
  <si>
    <t xml:space="preserve">  Public Benefit Corporations</t>
  </si>
  <si>
    <t xml:space="preserve">    Tobacco Settlement Financing Corporation</t>
  </si>
  <si>
    <t xml:space="preserve">  CUNY Capital Lease Commitments and Mortgage Loan Commitments</t>
  </si>
  <si>
    <t xml:space="preserve">                </t>
  </si>
  <si>
    <t xml:space="preserve">    Municipal Bond Bank Agency</t>
  </si>
  <si>
    <t xml:space="preserve">  Capital Leases </t>
  </si>
  <si>
    <t>Nongeneral Obligation Governmental and Business-Type Activity Debt</t>
  </si>
  <si>
    <t xml:space="preserve">    CUNY Educational Facilities</t>
  </si>
  <si>
    <t xml:space="preserve">  SUNY Certificates of Participation</t>
  </si>
  <si>
    <t xml:space="preserve">    Unamortized Premium/Discount</t>
  </si>
  <si>
    <t>Business-Type Activity Debt, as Restated</t>
  </si>
  <si>
    <t xml:space="preserve">  SUNY Other State-Supported Debt</t>
  </si>
  <si>
    <t>1  Governmental Activity Debt as of April 1, 2014; Business-Type Debt as of July 1, 2013, for SUNY and CUNY; and April 1, 2014, for Lottery.</t>
  </si>
  <si>
    <t>2  Governmental Activity Debt as of March 31, 2015; Business-Type Debt as of June 30, 2014, for SUNY and CUNY; and March 31, 2015, for Lottery.</t>
  </si>
  <si>
    <r>
      <t xml:space="preserve">              Outstanding</t>
    </r>
    <r>
      <rPr>
        <vertAlign val="superscript"/>
        <sz val="11"/>
        <rFont val="Arial"/>
        <family val="2"/>
      </rPr>
      <t>1</t>
    </r>
  </si>
  <si>
    <r>
      <t xml:space="preserve">              Outstanding</t>
    </r>
    <r>
      <rPr>
        <vertAlign val="superscript"/>
        <sz val="11"/>
        <rFont val="Arial"/>
        <family val="2"/>
      </rPr>
      <t>2</t>
    </r>
  </si>
  <si>
    <r>
      <t>SOURCE: New York State Office of the State Comptroller,</t>
    </r>
    <r>
      <rPr>
        <i/>
        <sz val="11"/>
        <rFont val="Arial"/>
        <family val="2"/>
      </rPr>
      <t xml:space="preserve"> State of New York Comprehensive Annual Financial Report for Fiscal Year Ended March 31, 2015.</t>
    </r>
  </si>
  <si>
    <t>1  Governmental Activity Debt as of April 1, 2013; Business-Type Debt as of July 1, 2012, for SUNY and CUNY; and April 1, 2013, for Lottery.</t>
  </si>
  <si>
    <t>2  Governmental Activity Debt as of March 31, 2014; Business-Type Debt as of June 30, 2013, for SUNY and CUNY; and March 31, 2014, for Lottery.</t>
  </si>
  <si>
    <r>
      <t>SOURCE: New York State Office of the State Comptroller,</t>
    </r>
    <r>
      <rPr>
        <i/>
        <sz val="11"/>
        <rFont val="Arial"/>
        <family val="2"/>
      </rPr>
      <t xml:space="preserve"> State of New York Comprehensive Annual Financial Report for Fiscal Year Ended March 31, 2014.</t>
    </r>
  </si>
  <si>
    <t>Business-Type Activity Debt</t>
  </si>
  <si>
    <t xml:space="preserve">  CUNY Student Housing Bond</t>
  </si>
  <si>
    <t>1  Governmental Activity Debt as of April 1, 2012; Business-Type Debt as of July 1, 2011, for SUNY and CUNY; and April 1, 2012, for Lottery.</t>
  </si>
  <si>
    <t>2  Governmental Activity Debt as of March 31, 2013; Business-Type Debt as of June 30, 2012, for SUNY and CUNY; and March 31, 2013, for Lottery.</t>
  </si>
  <si>
    <r>
      <t>SOURCE: New York State Office of the State Comptroller,</t>
    </r>
    <r>
      <rPr>
        <i/>
        <sz val="11"/>
        <rFont val="Arial"/>
        <family val="2"/>
      </rPr>
      <t xml:space="preserve"> State of New York Comprehensive Annual Financial Report for Fiscal Year Ended March 31, 2013.</t>
    </r>
  </si>
  <si>
    <t xml:space="preserve">    Triborough Bridge and Tunnel Authority</t>
  </si>
  <si>
    <t xml:space="preserve">    CUNY Dormitory Facilities</t>
  </si>
  <si>
    <t xml:space="preserve">    Unamortized Discount/Premium</t>
  </si>
  <si>
    <t xml:space="preserve">  Lottery Capital Lease Commitments</t>
  </si>
  <si>
    <t xml:space="preserve">  CUNY Oracle Financing Agreement</t>
  </si>
  <si>
    <t>1  Governmental Activity Debt as of April 1, 2011; Business-Type Debt as of July 1, 2010, for SUNY and CUNY; and April 1, 2011, for Lottery.</t>
  </si>
  <si>
    <t>2  Governmental Activity Debt as of March 31, 2012; Business-Type Debt as of June 30, 2011, for SUNY and CUNY; and March 31, 2012, for Lottery.</t>
  </si>
  <si>
    <r>
      <t>SOURCE: New York State Office of the State Comptroller,</t>
    </r>
    <r>
      <rPr>
        <i/>
        <sz val="11"/>
        <rFont val="Arial"/>
        <family val="2"/>
      </rPr>
      <t xml:space="preserve"> State of New York Comprehensive Annual Financial Report for Fiscal Year Ended March 31, 2012.</t>
    </r>
  </si>
  <si>
    <t>Non-General Obligation Governmental and Business-Type Activity Debt</t>
  </si>
  <si>
    <t xml:space="preserve">    Energy Research and Development Authority</t>
  </si>
  <si>
    <t xml:space="preserve">  CUNY Line of Credit</t>
  </si>
  <si>
    <t>1  Governmental Activity Debt as of April 1, 2009; Business-Type Debt as of July 1, 2008, for SUNY and CUNY; and April 1, 2009, for Lottery.</t>
  </si>
  <si>
    <t>2  Governmental Activity Debt as of March 31, 2010; Business-Type Debt as of June 30, 2009, for SUNY and CUNY; and March 31, 2010, for Lottery.</t>
  </si>
  <si>
    <r>
      <t>SOURCE: New York State Office of the State Comptroller,</t>
    </r>
    <r>
      <rPr>
        <i/>
        <sz val="11"/>
        <rFont val="Arial"/>
        <family val="2"/>
      </rPr>
      <t xml:space="preserve"> State of New York Comprehensive Annual Financial Report for Fiscal Year Ended March 31, 2010.</t>
    </r>
  </si>
  <si>
    <t xml:space="preserve">  Capital Leases</t>
  </si>
  <si>
    <t>1  Governmental Activity Debt as of April 1, 2008; Business-Type Debt as of July 1, 2007, for SUNY and CUNY; and April 1, 2008, for Lottery.</t>
  </si>
  <si>
    <t>2  Governmental Activity Debt as of March 31, 2009; Business-Type Debt as of June 30, 2008, for SUNY and CUNY; and March 31, 2009, for Lottery.</t>
  </si>
  <si>
    <r>
      <t>SOURCE: New York State Office of the State Comptroller,</t>
    </r>
    <r>
      <rPr>
        <i/>
        <sz val="11"/>
        <rFont val="Arial"/>
        <family val="2"/>
      </rPr>
      <t xml:space="preserve"> State of New York Comprehensive Annual Financial Report for Fiscal Year Ended March 31, 2009.</t>
    </r>
  </si>
  <si>
    <t>1  Governmental Activity Debt as of April 1, 2007; Business-Type Debt as of July 1, 2006, for SUNY and CUNY and April 1, 2007, for Lottery.</t>
  </si>
  <si>
    <t>2  Governmental Activity Debt as of March 31, 2008; Business-Type Debt as of June 30, 2007, for SUNY and CUNY; and March 31, 2008, for Lottery.</t>
  </si>
  <si>
    <r>
      <t xml:space="preserve">    Municipal Bond Bank Agency</t>
    </r>
    <r>
      <rPr>
        <vertAlign val="superscript"/>
        <sz val="11"/>
        <rFont val="Arial"/>
        <family val="2"/>
      </rPr>
      <t>1</t>
    </r>
  </si>
  <si>
    <t xml:space="preserve">                 </t>
  </si>
  <si>
    <r>
      <t>SOURCE: New York State Office of the State Comptroller,</t>
    </r>
    <r>
      <rPr>
        <i/>
        <sz val="11"/>
        <rFont val="Arial"/>
        <family val="2"/>
      </rPr>
      <t xml:space="preserve"> State of New York Comprehensive Annual Financial Report for Fiscal Year Ended March 31, 2008.</t>
    </r>
  </si>
  <si>
    <t>1  Governmental Activity Debt as of April 1, 2006; Business-Type Debt as of July 1, 2005, for SUNY and CUNY and April 1, 2006, for Lottery.</t>
  </si>
  <si>
    <t>2  Governmental Activity Debt as of March 31, 2007; Business-Type Debt as of June 30, 2006, for SUNY and CUNY; and March 31, 2007, for Lottery.</t>
  </si>
  <si>
    <r>
      <t>SOURCE: New York State Office of the State Comptroller,</t>
    </r>
    <r>
      <rPr>
        <i/>
        <sz val="11"/>
        <rFont val="Arial"/>
        <family val="2"/>
      </rPr>
      <t xml:space="preserve"> State of New York Comprehensive Annual Financial Report for Fiscal Year Ended March 31, 2007.</t>
    </r>
  </si>
  <si>
    <t xml:space="preserve">  Certificates of Participation</t>
  </si>
  <si>
    <t xml:space="preserve">    CUNY Education Facilities</t>
  </si>
  <si>
    <t xml:space="preserve">    Unamortized Discount</t>
  </si>
  <si>
    <t>1  Governmental Activity Debt as of April 1, 2005; Business-Type Debt as of July 1, 2004, for SUNY and CUNY and April 1, 2005, for Lottery.</t>
  </si>
  <si>
    <t>2  Governmental Activity Debt as of March 31, 2006; Business-Type Debt as of June 30, 2005, for SUNY and CUNY &amp; March 31, 2006, for Lottery.</t>
  </si>
  <si>
    <r>
      <t>SOURCE: New York State Office of the State Comptroller,</t>
    </r>
    <r>
      <rPr>
        <i/>
        <sz val="11"/>
        <rFont val="Arial"/>
        <family val="2"/>
      </rPr>
      <t xml:space="preserve"> State of New York Comprehensive Annual Financial Report for Fiscal Year Ended March 31, 2006.</t>
    </r>
  </si>
  <si>
    <t xml:space="preserve">  Captial Leases</t>
  </si>
  <si>
    <t xml:space="preserve">  CUNY Capital Lease Commitments</t>
  </si>
  <si>
    <t xml:space="preserve">  Lottery</t>
  </si>
  <si>
    <t>1  Governmental Activity Debt as of April 1, 2004; Business-Type Debt as of July 1, 2003.</t>
  </si>
  <si>
    <t>2  Governmental Activity Debt as of March 31, 2005; Business-Type Debt as of June 30, 2004.</t>
  </si>
  <si>
    <r>
      <t xml:space="preserve">                 </t>
    </r>
  </si>
  <si>
    <r>
      <t>SOURCE: New York State Office of the State Comptroller,</t>
    </r>
    <r>
      <rPr>
        <i/>
        <sz val="11"/>
        <rFont val="Arial"/>
        <family val="2"/>
      </rPr>
      <t xml:space="preserve"> State of New York Comprehensive Annual Financial Report for Fiscal Year Ended March 31, 2005.</t>
    </r>
  </si>
  <si>
    <t>1  Governmental Activity Debt as of April 1, 2003; Business-Type Debt as of July 1, 2002.</t>
  </si>
  <si>
    <t>2  Governmental Activity Debt as of March 31, 2004; Business-Type Debt as of June 30, 2003.</t>
  </si>
  <si>
    <r>
      <t xml:space="preserve">  Public Benefit Corporations</t>
    </r>
    <r>
      <rPr>
        <vertAlign val="superscript"/>
        <sz val="11"/>
        <rFont val="Arial"/>
        <family val="2"/>
      </rPr>
      <t>3</t>
    </r>
  </si>
  <si>
    <r>
      <t xml:space="preserve">    Tobacco Settlement Financing Corporation</t>
    </r>
    <r>
      <rPr>
        <vertAlign val="superscript"/>
        <sz val="11"/>
        <rFont val="Arial"/>
        <family val="2"/>
      </rPr>
      <t>3</t>
    </r>
  </si>
  <si>
    <r>
      <t>3  Debt reported under Tobacco Settlement Financing Corporation is considered state-related but not state-supported debt in the State's Annual Information Statement and debt reported under Municipal Bond Bank Agency is considered neither state-related nor state-supported in the State's</t>
    </r>
    <r>
      <rPr>
        <i/>
        <sz val="11"/>
        <rFont val="Arial"/>
        <family val="2"/>
      </rPr>
      <t xml:space="preserve"> Annual Information Statement</t>
    </r>
    <r>
      <rPr>
        <sz val="11"/>
        <rFont val="Arial"/>
        <family val="2"/>
      </rPr>
      <t>.</t>
    </r>
  </si>
  <si>
    <r>
      <t>SOURCE: New York State Office of the State Comptroller,</t>
    </r>
    <r>
      <rPr>
        <i/>
        <sz val="11"/>
        <rFont val="Arial"/>
        <family val="2"/>
      </rPr>
      <t xml:space="preserve"> State of New York Comprehensive Annual Financial Report for Fiscal Year Ended March 31, 2004.</t>
    </r>
  </si>
  <si>
    <r>
      <t>SOURCE: New York State Office of the State Comptroller,</t>
    </r>
    <r>
      <rPr>
        <i/>
        <sz val="11"/>
        <rFont val="Arial"/>
        <family val="2"/>
      </rPr>
      <t xml:space="preserve"> State of New York Comprehensive Annual Financial Report for Fiscal Year Ended March 31, 2016.</t>
    </r>
  </si>
  <si>
    <r>
      <t>SOURCE: New York State Office of the State Comptroller,</t>
    </r>
    <r>
      <rPr>
        <i/>
        <sz val="11"/>
        <rFont val="Arial"/>
        <family val="2"/>
      </rPr>
      <t xml:space="preserve"> State of New York Comprehensive Annual Financial Report for Fiscal Year Ended March 31, 2017.</t>
    </r>
  </si>
  <si>
    <r>
      <t>SOURCE: New York State Office of the State Comptroller,</t>
    </r>
    <r>
      <rPr>
        <i/>
        <sz val="11"/>
        <rFont val="Arial"/>
        <family val="2"/>
      </rPr>
      <t xml:space="preserve"> State of New York Comprehensive Annual Financial Report for Fiscal Year Ended March 31, 2018.</t>
    </r>
  </si>
  <si>
    <r>
      <t>SOURCE: New York State Office of the State Comptroller,</t>
    </r>
    <r>
      <rPr>
        <i/>
        <sz val="11"/>
        <rFont val="Arial"/>
        <family val="2"/>
      </rPr>
      <t xml:space="preserve"> State of New York Comprehensive Annual Financial Report for Fiscal Year Ended March 31, 2019.</t>
    </r>
  </si>
  <si>
    <t>1  Governmental Activity Debt as of April 1, 2015; Business-Type Debt as of July 1, 2014, for SUNY and CUNY; and April 1, 2015, for Lottery.</t>
  </si>
  <si>
    <t>2  Governmental Activity Debt as of March 31, 2016; Business-Type Debt as of June 30, 2015, for SUNY and CUNY; and March 31, 2016, for Lottery.</t>
  </si>
  <si>
    <t>1  Governmental Activity Debt as of April 1, 2016; Business-Type Debt as of July 1, 2015, for SUNY and CUNY; and April 1, 2016, for Lottery.</t>
  </si>
  <si>
    <t>2  Governmental Activity Debt as of March 31, 2017; Business-Type Debt as of June 30, 2016, for SUNY and CUNY; and March 31, 2017, for Lottery.</t>
  </si>
  <si>
    <t>1  Governmental Activity Debt as of April 1, 2017; Business-Type Debt as of July 1, 2016, for SUNY and CUNY; and April 1, 20117, for Lottery.</t>
  </si>
  <si>
    <t>2  Governmental Activity Debt as of March 31, 2018; Business-Type Debt as of June 30, 2017, for SUNY and CUNY; and March 31, 2018, for Lottery.</t>
  </si>
  <si>
    <t>1  Governmental Activity Debt as of April 1, 2018; Business-Type Debt as of July 1, 2017, for SUNY and CUNY; and April 1, 2018, for Lottery.</t>
  </si>
  <si>
    <t>2  Governmental Activity Debt as of March 31, 2019; Business-Type Debt as of June 30, 2018, for SUNY and CUNY; and March 31, 2019, for Lottery.</t>
  </si>
  <si>
    <t xml:space="preserve">  SUNY Other Long-Term Debt</t>
  </si>
  <si>
    <t xml:space="preserve">    SUNY Residence Halls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</si>
</sst>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</numFmts>
  <fonts count="56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sz val="12"/>
      <color indexed="10"/>
      <name val="Clearface Regular"/>
      <family val="1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Rockwell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Rockwell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b/>
      <sz val="8"/>
      <name val="Rockwel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2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0" fillId="33" borderId="7" applyNumberFormat="0" applyFont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5" fontId="3" fillId="2" borderId="0" xfId="0" applyNumberFormat="1" applyFont="1" applyAlignment="1" applyProtection="1">
      <alignment/>
      <protection locked="0"/>
    </xf>
    <xf numFmtId="0" fontId="3" fillId="0" borderId="0" xfId="0" applyNumberFormat="1" applyFont="1" applyFill="1" applyAlignment="1">
      <alignment/>
    </xf>
    <xf numFmtId="0" fontId="4" fillId="2" borderId="0" xfId="0" applyNumberFormat="1" applyFont="1" applyAlignment="1">
      <alignment/>
    </xf>
    <xf numFmtId="0" fontId="6" fillId="0" borderId="0" xfId="0" applyNumberFormat="1" applyFont="1" applyFill="1" applyAlignment="1">
      <alignment/>
    </xf>
    <xf numFmtId="0" fontId="52" fillId="0" borderId="0" xfId="0" applyNumberFormat="1" applyFont="1" applyFill="1" applyAlignment="1">
      <alignment/>
    </xf>
    <xf numFmtId="0" fontId="6" fillId="2" borderId="0" xfId="0" applyNumberFormat="1" applyFont="1" applyAlignment="1">
      <alignment/>
    </xf>
    <xf numFmtId="5" fontId="6" fillId="0" borderId="0" xfId="0" applyNumberFormat="1" applyFont="1" applyFill="1" applyAlignment="1" applyProtection="1">
      <alignment/>
      <protection locked="0"/>
    </xf>
    <xf numFmtId="5" fontId="6" fillId="0" borderId="10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 horizontal="right"/>
      <protection locked="0"/>
    </xf>
    <xf numFmtId="0" fontId="6" fillId="0" borderId="1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 quotePrefix="1">
      <alignment horizontal="right"/>
    </xf>
    <xf numFmtId="3" fontId="6" fillId="0" borderId="0" xfId="0" applyNumberFormat="1" applyFont="1" applyFill="1" applyAlignment="1">
      <alignment/>
    </xf>
    <xf numFmtId="3" fontId="6" fillId="2" borderId="0" xfId="0" applyNumberFormat="1" applyFont="1" applyAlignment="1">
      <alignment/>
    </xf>
    <xf numFmtId="0" fontId="6" fillId="0" borderId="0" xfId="0" applyNumberFormat="1" applyFont="1" applyFill="1" applyAlignment="1">
      <alignment horizontal="left"/>
    </xf>
    <xf numFmtId="0" fontId="8" fillId="2" borderId="0" xfId="0" applyNumberFormat="1" applyFont="1" applyAlignment="1">
      <alignment/>
    </xf>
    <xf numFmtId="0" fontId="6" fillId="0" borderId="11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left" wrapText="1"/>
    </xf>
    <xf numFmtId="0" fontId="10" fillId="0" borderId="0" xfId="0" applyNumberFormat="1" applyFont="1" applyFill="1" applyAlignment="1" applyProtection="1">
      <alignment/>
      <protection locked="0"/>
    </xf>
    <xf numFmtId="5" fontId="10" fillId="0" borderId="0" xfId="0" applyNumberFormat="1" applyFont="1" applyFill="1" applyAlignment="1" applyProtection="1">
      <alignment/>
      <protection locked="0"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53" fillId="0" borderId="0" xfId="0" applyNumberFormat="1" applyFont="1" applyFill="1" applyAlignment="1">
      <alignment/>
    </xf>
    <xf numFmtId="0" fontId="54" fillId="0" borderId="0" xfId="0" applyNumberFormat="1" applyFont="1" applyFill="1" applyAlignment="1">
      <alignment/>
    </xf>
    <xf numFmtId="5" fontId="6" fillId="2" borderId="0" xfId="0" applyNumberFormat="1" applyFont="1" applyAlignment="1" applyProtection="1">
      <alignment/>
      <protection locked="0"/>
    </xf>
    <xf numFmtId="5" fontId="6" fillId="2" borderId="10" xfId="0" applyNumberFormat="1" applyFont="1" applyBorder="1" applyAlignment="1" applyProtection="1">
      <alignment/>
      <protection locked="0"/>
    </xf>
    <xf numFmtId="0" fontId="6" fillId="2" borderId="10" xfId="0" applyNumberFormat="1" applyFont="1" applyBorder="1" applyAlignment="1" applyProtection="1">
      <alignment horizontal="right"/>
      <protection locked="0"/>
    </xf>
    <xf numFmtId="0" fontId="6" fillId="2" borderId="1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6" fillId="2" borderId="11" xfId="0" applyNumberFormat="1" applyFont="1" applyBorder="1" applyAlignment="1">
      <alignment/>
    </xf>
    <xf numFmtId="5" fontId="10" fillId="2" borderId="0" xfId="0" applyNumberFormat="1" applyFont="1" applyAlignment="1" applyProtection="1">
      <alignment/>
      <protection locked="0"/>
    </xf>
    <xf numFmtId="0" fontId="10" fillId="2" borderId="0" xfId="0" applyNumberFormat="1" applyFont="1" applyAlignment="1" applyProtection="1">
      <alignment/>
      <protection locked="0"/>
    </xf>
    <xf numFmtId="0" fontId="6" fillId="0" borderId="12" xfId="0" applyNumberFormat="1" applyFont="1" applyFill="1" applyBorder="1" applyAlignment="1">
      <alignment/>
    </xf>
    <xf numFmtId="164" fontId="6" fillId="0" borderId="12" xfId="0" applyNumberFormat="1" applyFont="1" applyFill="1" applyBorder="1" applyAlignment="1">
      <alignment/>
    </xf>
    <xf numFmtId="164" fontId="6" fillId="0" borderId="12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5" fontId="11" fillId="2" borderId="0" xfId="0" applyNumberFormat="1" applyFont="1" applyAlignment="1" applyProtection="1">
      <alignment/>
      <protection locked="0"/>
    </xf>
    <xf numFmtId="0" fontId="11" fillId="2" borderId="0" xfId="0" applyNumberFormat="1" applyFont="1" applyAlignment="1" applyProtection="1">
      <alignment/>
      <protection locked="0"/>
    </xf>
    <xf numFmtId="0" fontId="8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5" fontId="3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Fill="1" applyAlignment="1">
      <alignment horizontal="left" wrapText="1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55.21484375" style="3" customWidth="1"/>
    <col min="2" max="5" width="18.6640625" style="3" customWidth="1"/>
    <col min="6" max="232" width="11.6640625" style="3" customWidth="1"/>
    <col min="233" max="16384" width="11.4453125" style="3" customWidth="1"/>
  </cols>
  <sheetData>
    <row r="1" spans="1:7" ht="20.25">
      <c r="A1" s="21" t="s">
        <v>24</v>
      </c>
      <c r="B1" s="8"/>
      <c r="C1" s="5"/>
      <c r="D1" s="6"/>
      <c r="E1" s="5"/>
      <c r="F1" s="5"/>
      <c r="G1" s="5"/>
    </row>
    <row r="2" spans="1:7" ht="20.25">
      <c r="A2" s="21" t="s">
        <v>17</v>
      </c>
      <c r="B2" s="5"/>
      <c r="C2" s="5"/>
      <c r="D2" s="6"/>
      <c r="E2" s="5"/>
      <c r="F2" s="5"/>
      <c r="G2" s="5"/>
    </row>
    <row r="3" spans="1:7" ht="20.25">
      <c r="A3" s="20" t="s">
        <v>7</v>
      </c>
      <c r="B3" s="5"/>
      <c r="C3" s="5"/>
      <c r="D3" s="5"/>
      <c r="E3" s="5"/>
      <c r="F3" s="5"/>
      <c r="G3" s="5"/>
    </row>
    <row r="4" spans="1:7" ht="15">
      <c r="A4" s="5"/>
      <c r="B4" s="5"/>
      <c r="C4" s="5"/>
      <c r="D4" s="5"/>
      <c r="E4" s="5"/>
      <c r="F4" s="5"/>
      <c r="G4" s="5"/>
    </row>
    <row r="5" spans="1:7" ht="16.5">
      <c r="A5" s="9" t="s">
        <v>16</v>
      </c>
      <c r="B5" s="10" t="s">
        <v>32</v>
      </c>
      <c r="C5" s="10" t="s">
        <v>0</v>
      </c>
      <c r="D5" s="10" t="s">
        <v>1</v>
      </c>
      <c r="E5" s="11" t="s">
        <v>33</v>
      </c>
      <c r="F5" s="5"/>
      <c r="G5" s="5"/>
    </row>
    <row r="6" spans="1:7" ht="15">
      <c r="A6" s="5"/>
      <c r="B6" s="12"/>
      <c r="C6" s="12"/>
      <c r="D6" s="12"/>
      <c r="E6" s="12"/>
      <c r="F6" s="5"/>
      <c r="G6" s="5"/>
    </row>
    <row r="7" spans="1:7" ht="15">
      <c r="A7" s="5" t="s">
        <v>9</v>
      </c>
      <c r="B7" s="13">
        <v>39011</v>
      </c>
      <c r="C7" s="13">
        <v>6452</v>
      </c>
      <c r="D7" s="13">
        <v>4330</v>
      </c>
      <c r="E7" s="13">
        <v>41223</v>
      </c>
      <c r="F7" s="14"/>
      <c r="G7" s="5"/>
    </row>
    <row r="8" spans="1:7" ht="15">
      <c r="A8" s="5" t="s">
        <v>18</v>
      </c>
      <c r="B8" s="22">
        <f>SUM(B9:B18)</f>
        <v>38998</v>
      </c>
      <c r="C8" s="22">
        <f>SUM(C9:C18)</f>
        <v>6533</v>
      </c>
      <c r="D8" s="22">
        <f>SUM(D9:D18)</f>
        <v>4327</v>
      </c>
      <c r="E8" s="22">
        <f>SUM(E9:E18)</f>
        <v>41204</v>
      </c>
      <c r="F8" s="14"/>
      <c r="G8" s="5"/>
    </row>
    <row r="9" spans="1:7" ht="15">
      <c r="A9" s="5" t="s">
        <v>3</v>
      </c>
      <c r="B9" s="23">
        <v>16601</v>
      </c>
      <c r="C9" s="22">
        <v>4380</v>
      </c>
      <c r="D9" s="23">
        <v>1542</v>
      </c>
      <c r="E9" s="23">
        <v>19439</v>
      </c>
      <c r="F9" s="14"/>
      <c r="G9" s="5"/>
    </row>
    <row r="10" spans="1:7" ht="15">
      <c r="A10" s="5" t="s">
        <v>6</v>
      </c>
      <c r="B10" s="22">
        <v>64</v>
      </c>
      <c r="C10" s="22">
        <v>0</v>
      </c>
      <c r="D10" s="22">
        <v>32</v>
      </c>
      <c r="E10" s="22">
        <v>32</v>
      </c>
      <c r="F10" s="14"/>
      <c r="G10" s="5"/>
    </row>
    <row r="11" spans="1:7" ht="15">
      <c r="A11" s="5" t="s">
        <v>2</v>
      </c>
      <c r="B11" s="23">
        <v>167</v>
      </c>
      <c r="C11" s="22">
        <v>0</v>
      </c>
      <c r="D11" s="23">
        <v>38</v>
      </c>
      <c r="E11" s="22">
        <v>129</v>
      </c>
      <c r="F11" s="14"/>
      <c r="G11" s="5"/>
    </row>
    <row r="12" spans="1:7" ht="15">
      <c r="A12" s="5" t="s">
        <v>8</v>
      </c>
      <c r="B12" s="23">
        <v>1370</v>
      </c>
      <c r="C12" s="22">
        <v>0</v>
      </c>
      <c r="D12" s="23">
        <v>175</v>
      </c>
      <c r="E12" s="22">
        <v>1195</v>
      </c>
      <c r="F12" s="14"/>
      <c r="G12" s="5"/>
    </row>
    <row r="13" spans="1:7" ht="15">
      <c r="A13" s="5" t="s">
        <v>22</v>
      </c>
      <c r="B13" s="22">
        <v>172</v>
      </c>
      <c r="C13" s="22">
        <v>0</v>
      </c>
      <c r="D13" s="22">
        <v>33</v>
      </c>
      <c r="E13" s="22">
        <v>139</v>
      </c>
      <c r="F13" s="14"/>
      <c r="G13" s="5"/>
    </row>
    <row r="14" spans="1:7" ht="15">
      <c r="A14" s="5" t="s">
        <v>10</v>
      </c>
      <c r="B14" s="22">
        <v>34</v>
      </c>
      <c r="C14" s="22">
        <v>0</v>
      </c>
      <c r="D14" s="22">
        <v>34</v>
      </c>
      <c r="E14" s="22">
        <v>0</v>
      </c>
      <c r="F14" s="14"/>
      <c r="G14" s="5"/>
    </row>
    <row r="15" spans="1:7" ht="15">
      <c r="A15" s="5" t="s">
        <v>4</v>
      </c>
      <c r="B15" s="23">
        <v>3109</v>
      </c>
      <c r="C15" s="22">
        <v>0</v>
      </c>
      <c r="D15" s="23">
        <v>481</v>
      </c>
      <c r="E15" s="22">
        <v>2628</v>
      </c>
      <c r="F15" s="14"/>
      <c r="G15" s="5"/>
    </row>
    <row r="16" spans="1:7" ht="15.75" hidden="1">
      <c r="A16" s="5" t="s">
        <v>19</v>
      </c>
      <c r="B16" s="22">
        <v>0</v>
      </c>
      <c r="C16" s="22">
        <v>0</v>
      </c>
      <c r="D16" s="22">
        <v>0</v>
      </c>
      <c r="E16" s="22">
        <v>0</v>
      </c>
      <c r="F16" s="14"/>
      <c r="G16" s="5"/>
    </row>
    <row r="17" spans="1:7" ht="15">
      <c r="A17" s="5" t="s">
        <v>5</v>
      </c>
      <c r="B17" s="22">
        <v>13474</v>
      </c>
      <c r="C17" s="22">
        <v>1505</v>
      </c>
      <c r="D17" s="22">
        <v>1661</v>
      </c>
      <c r="E17" s="22">
        <v>13318</v>
      </c>
      <c r="F17" s="14"/>
      <c r="G17" s="5"/>
    </row>
    <row r="18" spans="1:7" ht="15">
      <c r="A18" s="5" t="s">
        <v>27</v>
      </c>
      <c r="B18" s="22">
        <f>4012-5</f>
        <v>4007</v>
      </c>
      <c r="C18" s="22">
        <f>649-1</f>
        <v>648</v>
      </c>
      <c r="D18" s="22">
        <f>332-1</f>
        <v>331</v>
      </c>
      <c r="E18" s="22">
        <f>4329-5</f>
        <v>4324</v>
      </c>
      <c r="F18" s="14"/>
      <c r="G18" s="14"/>
    </row>
    <row r="19" spans="1:7" s="48" customFormat="1" ht="15">
      <c r="A19" s="16" t="s">
        <v>23</v>
      </c>
      <c r="B19" s="22">
        <v>13</v>
      </c>
      <c r="C19" s="22">
        <v>9</v>
      </c>
      <c r="D19" s="22">
        <v>3</v>
      </c>
      <c r="E19" s="22">
        <v>19</v>
      </c>
      <c r="F19" s="14"/>
      <c r="G19" s="47"/>
    </row>
    <row r="20" spans="1:7" s="48" customFormat="1" ht="15.75">
      <c r="A20" s="16"/>
      <c r="B20" s="22"/>
      <c r="C20" s="22"/>
      <c r="D20" s="22"/>
      <c r="E20" s="22"/>
      <c r="F20" s="14"/>
      <c r="G20" s="47"/>
    </row>
    <row r="21" spans="1:7" ht="15.75">
      <c r="A21" s="16" t="s">
        <v>28</v>
      </c>
      <c r="B21" s="13">
        <v>14696</v>
      </c>
      <c r="C21" s="13">
        <v>2891</v>
      </c>
      <c r="D21" s="13">
        <v>1659</v>
      </c>
      <c r="E21" s="13">
        <v>15928</v>
      </c>
      <c r="F21" s="14"/>
      <c r="G21" s="14"/>
    </row>
    <row r="22" spans="1:7" ht="15.75">
      <c r="A22" s="16" t="s">
        <v>11</v>
      </c>
      <c r="B22" s="22">
        <f>SUM(B23:B26)</f>
        <v>14079</v>
      </c>
      <c r="C22" s="22">
        <f>SUM(C23:C26)</f>
        <v>2736</v>
      </c>
      <c r="D22" s="22">
        <f>SUM(D23:D26)</f>
        <v>1579</v>
      </c>
      <c r="E22" s="22">
        <f>SUM(E23:E26)</f>
        <v>15236</v>
      </c>
      <c r="F22" s="14"/>
      <c r="G22" s="14"/>
    </row>
    <row r="23" spans="1:7" ht="15.75">
      <c r="A23" s="16" t="s">
        <v>12</v>
      </c>
      <c r="B23" s="22">
        <v>8133</v>
      </c>
      <c r="C23" s="22">
        <v>1783</v>
      </c>
      <c r="D23" s="22">
        <v>790</v>
      </c>
      <c r="E23" s="22">
        <v>9126</v>
      </c>
      <c r="F23" s="14"/>
      <c r="G23" s="14"/>
    </row>
    <row r="24" spans="1:7" ht="15.75">
      <c r="A24" s="5" t="s">
        <v>101</v>
      </c>
      <c r="B24" s="23">
        <v>650</v>
      </c>
      <c r="C24" s="22">
        <v>0</v>
      </c>
      <c r="D24" s="23">
        <v>256</v>
      </c>
      <c r="E24" s="22">
        <v>394</v>
      </c>
      <c r="F24" s="14"/>
      <c r="G24" s="14"/>
    </row>
    <row r="25" spans="1:7" ht="15.75">
      <c r="A25" s="5" t="s">
        <v>25</v>
      </c>
      <c r="B25" s="22">
        <v>4257</v>
      </c>
      <c r="C25" s="22">
        <v>619</v>
      </c>
      <c r="D25" s="22">
        <v>431</v>
      </c>
      <c r="E25" s="22">
        <v>4445</v>
      </c>
      <c r="F25" s="14"/>
      <c r="G25" s="14"/>
    </row>
    <row r="26" spans="1:7" ht="15.75">
      <c r="A26" s="5" t="s">
        <v>27</v>
      </c>
      <c r="B26" s="22">
        <f>653+58+328</f>
        <v>1039</v>
      </c>
      <c r="C26" s="22">
        <f>249+0+85</f>
        <v>334</v>
      </c>
      <c r="D26" s="22">
        <f>52+19+31</f>
        <v>102</v>
      </c>
      <c r="E26" s="22">
        <f>850+39+382</f>
        <v>1271</v>
      </c>
      <c r="F26" s="14"/>
      <c r="G26" s="14"/>
    </row>
    <row r="27" spans="1:7" ht="15.75">
      <c r="A27" s="5" t="s">
        <v>14</v>
      </c>
      <c r="B27" s="23">
        <v>412</v>
      </c>
      <c r="C27" s="23">
        <v>48</v>
      </c>
      <c r="D27" s="23">
        <v>63</v>
      </c>
      <c r="E27" s="22">
        <v>397</v>
      </c>
      <c r="F27" s="14"/>
      <c r="G27" s="14"/>
    </row>
    <row r="28" spans="1:7" ht="15.75">
      <c r="A28" s="5" t="s">
        <v>26</v>
      </c>
      <c r="B28" s="23">
        <v>8</v>
      </c>
      <c r="C28" s="22">
        <v>0</v>
      </c>
      <c r="D28" s="23">
        <v>3</v>
      </c>
      <c r="E28" s="22">
        <v>5</v>
      </c>
      <c r="F28" s="14"/>
      <c r="G28" s="14"/>
    </row>
    <row r="29" spans="1:7" ht="15.75">
      <c r="A29" s="5" t="s">
        <v>29</v>
      </c>
      <c r="B29" s="22">
        <v>43</v>
      </c>
      <c r="C29" s="22">
        <v>58</v>
      </c>
      <c r="D29" s="23">
        <v>5</v>
      </c>
      <c r="E29" s="22">
        <v>96</v>
      </c>
      <c r="F29" s="14"/>
      <c r="G29" s="14"/>
    </row>
    <row r="30" spans="1:7" ht="15.75">
      <c r="A30" s="5" t="s">
        <v>100</v>
      </c>
      <c r="B30" s="22">
        <v>35</v>
      </c>
      <c r="C30" s="22">
        <v>49</v>
      </c>
      <c r="D30" s="23">
        <v>5</v>
      </c>
      <c r="E30" s="22">
        <v>79</v>
      </c>
      <c r="F30" s="14"/>
      <c r="G30" s="14"/>
    </row>
    <row r="31" spans="1:7" ht="15.75">
      <c r="A31" s="5" t="s">
        <v>20</v>
      </c>
      <c r="B31" s="22">
        <f>45+66</f>
        <v>111</v>
      </c>
      <c r="C31" s="22">
        <f>0+0</f>
        <v>0</v>
      </c>
      <c r="D31" s="22">
        <f>0+2</f>
        <v>2</v>
      </c>
      <c r="E31" s="22">
        <f>45+64</f>
        <v>109</v>
      </c>
      <c r="F31" s="14"/>
      <c r="G31" s="14"/>
    </row>
    <row r="32" spans="1:7" ht="15.75">
      <c r="A32" s="5" t="s">
        <v>15</v>
      </c>
      <c r="B32" s="22">
        <v>8</v>
      </c>
      <c r="C32" s="22">
        <v>0</v>
      </c>
      <c r="D32" s="22">
        <v>2</v>
      </c>
      <c r="E32" s="22">
        <v>6</v>
      </c>
      <c r="F32" s="14"/>
      <c r="G32" s="14"/>
    </row>
    <row r="33" spans="1:7" ht="15.75">
      <c r="A33" s="18"/>
      <c r="B33" s="18"/>
      <c r="C33" s="18"/>
      <c r="D33" s="18"/>
      <c r="E33" s="18"/>
      <c r="F33" s="12"/>
      <c r="G33" s="5"/>
    </row>
    <row r="34" spans="1:7" ht="15.75">
      <c r="A34" s="5" t="s">
        <v>98</v>
      </c>
      <c r="B34" s="14"/>
      <c r="C34" s="14"/>
      <c r="D34" s="14"/>
      <c r="E34" s="14"/>
      <c r="F34" s="14"/>
      <c r="G34" s="5"/>
    </row>
    <row r="35" spans="1:7" ht="15.75">
      <c r="A35" s="5" t="s">
        <v>99</v>
      </c>
      <c r="B35" s="14"/>
      <c r="C35" s="14"/>
      <c r="D35" s="14"/>
      <c r="E35" s="14"/>
      <c r="F35" s="14"/>
      <c r="G35" s="5"/>
    </row>
    <row r="36" spans="1:7" ht="15.75">
      <c r="A36" s="5"/>
      <c r="B36" s="5"/>
      <c r="C36" s="5"/>
      <c r="D36" s="5"/>
      <c r="E36" s="5"/>
      <c r="F36" s="5"/>
      <c r="G36" s="5"/>
    </row>
    <row r="37" spans="1:7" ht="15.75">
      <c r="A37" s="5" t="s">
        <v>91</v>
      </c>
      <c r="B37" s="5"/>
      <c r="C37" s="5"/>
      <c r="D37" s="5"/>
      <c r="E37" s="5"/>
      <c r="F37" s="5"/>
      <c r="G37" s="5"/>
    </row>
    <row r="38" spans="1:7" ht="15.75">
      <c r="A38" s="5" t="s">
        <v>21</v>
      </c>
      <c r="B38" s="5"/>
      <c r="C38" s="5"/>
      <c r="D38" s="5"/>
      <c r="E38" s="5"/>
      <c r="F38" s="5"/>
      <c r="G38" s="5"/>
    </row>
    <row r="39" spans="1:7" ht="15.75">
      <c r="A39" s="5"/>
      <c r="B39" s="5"/>
      <c r="C39" s="5"/>
      <c r="D39" s="5"/>
      <c r="E39" s="5"/>
      <c r="F39" s="5"/>
      <c r="G39" s="5"/>
    </row>
    <row r="40" spans="1:7" ht="15.75">
      <c r="A40" s="5"/>
      <c r="B40" s="5"/>
      <c r="C40" s="5"/>
      <c r="D40" s="5"/>
      <c r="E40" s="5"/>
      <c r="F40" s="5"/>
      <c r="G40" s="5"/>
    </row>
    <row r="41" spans="1:7" ht="15.75">
      <c r="A41" s="5"/>
      <c r="B41" s="5"/>
      <c r="C41" s="5"/>
      <c r="D41" s="5"/>
      <c r="E41" s="5"/>
      <c r="F41" s="5"/>
      <c r="G41" s="5"/>
    </row>
    <row r="42" spans="1:7" ht="15.75">
      <c r="A42" s="19"/>
      <c r="B42" s="5"/>
      <c r="C42" s="5"/>
      <c r="D42" s="5"/>
      <c r="E42" s="5"/>
      <c r="F42" s="5"/>
      <c r="G42" s="5"/>
    </row>
    <row r="43" spans="1:7" ht="15.75">
      <c r="A43" s="5"/>
      <c r="B43" s="5"/>
      <c r="C43" s="5"/>
      <c r="D43" s="5"/>
      <c r="E43" s="5"/>
      <c r="F43" s="5"/>
      <c r="G43" s="5"/>
    </row>
    <row r="44" spans="1:7" ht="15.75">
      <c r="A44" s="5"/>
      <c r="B44" s="5"/>
      <c r="C44" s="5"/>
      <c r="D44" s="5"/>
      <c r="E44" s="5"/>
      <c r="F44" s="5"/>
      <c r="G44" s="5"/>
    </row>
    <row r="45" spans="1:7" ht="15.75">
      <c r="A45" s="5"/>
      <c r="B45" s="5"/>
      <c r="C45" s="5"/>
      <c r="D45" s="5"/>
      <c r="E45" s="5"/>
      <c r="F45" s="5"/>
      <c r="G45" s="5"/>
    </row>
    <row r="46" spans="1:7" ht="15.75">
      <c r="A46" s="5"/>
      <c r="B46" s="5"/>
      <c r="C46" s="5"/>
      <c r="D46" s="5"/>
      <c r="E46" s="5"/>
      <c r="F46" s="5"/>
      <c r="G46" s="5"/>
    </row>
    <row r="47" spans="1:7" ht="15.75">
      <c r="A47" s="5"/>
      <c r="B47" s="5"/>
      <c r="C47" s="5"/>
      <c r="D47" s="5"/>
      <c r="E47" s="5"/>
      <c r="F47" s="5"/>
      <c r="G47" s="5"/>
    </row>
    <row r="48" spans="1:7" ht="15.75">
      <c r="A48" s="5"/>
      <c r="B48" s="5"/>
      <c r="C48" s="5"/>
      <c r="D48" s="5"/>
      <c r="E48" s="5"/>
      <c r="F48" s="5"/>
      <c r="G48" s="5"/>
    </row>
    <row r="49" spans="1:7" ht="15.75">
      <c r="A49" s="5"/>
      <c r="B49" s="5"/>
      <c r="C49" s="5"/>
      <c r="D49" s="5"/>
      <c r="E49" s="5"/>
      <c r="F49" s="5"/>
      <c r="G49" s="5"/>
    </row>
    <row r="50" spans="1:7" ht="15.75">
      <c r="A50" s="5"/>
      <c r="B50" s="5"/>
      <c r="C50" s="5"/>
      <c r="D50" s="5"/>
      <c r="E50" s="5"/>
      <c r="F50" s="5"/>
      <c r="G50" s="5"/>
    </row>
    <row r="51" spans="1:7" ht="15.75">
      <c r="A51" s="5"/>
      <c r="B51" s="5"/>
      <c r="C51" s="5"/>
      <c r="D51" s="5"/>
      <c r="E51" s="5"/>
      <c r="F51" s="5"/>
      <c r="G51" s="5"/>
    </row>
    <row r="52" spans="1:7" ht="15.75">
      <c r="A52" s="5"/>
      <c r="B52" s="5"/>
      <c r="C52" s="5"/>
      <c r="D52" s="5"/>
      <c r="E52" s="5"/>
      <c r="F52" s="5"/>
      <c r="G52" s="5"/>
    </row>
    <row r="60" spans="2:5" ht="15.75">
      <c r="B60" s="49"/>
      <c r="E60" s="49"/>
    </row>
    <row r="61" ht="15.75">
      <c r="B61" s="49"/>
    </row>
    <row r="62" ht="15.75">
      <c r="B62" s="49"/>
    </row>
    <row r="63" ht="15.75">
      <c r="B63" s="49"/>
    </row>
    <row r="64" spans="1:2" ht="15.75">
      <c r="A64" s="49"/>
      <c r="B64" s="49"/>
    </row>
    <row r="65" spans="1:2" ht="15.75">
      <c r="A65" s="49"/>
      <c r="B65" s="49"/>
    </row>
    <row r="66" spans="1:2" ht="15.75">
      <c r="A66" s="49"/>
      <c r="B66" s="49"/>
    </row>
    <row r="67" ht="15.75">
      <c r="A67" s="49"/>
    </row>
    <row r="68" ht="15.75">
      <c r="A68" s="49"/>
    </row>
    <row r="69" ht="15.75">
      <c r="A69" s="49"/>
    </row>
    <row r="71" ht="15.75">
      <c r="A71" s="49"/>
    </row>
    <row r="75" spans="1:2" ht="15.75">
      <c r="A75" s="49"/>
      <c r="B75" s="49"/>
    </row>
    <row r="76" spans="1:2" ht="15.75">
      <c r="A76" s="49"/>
      <c r="B76" s="49"/>
    </row>
    <row r="77" spans="1:2" ht="15.75">
      <c r="A77" s="49"/>
      <c r="B77" s="49"/>
    </row>
  </sheetData>
  <sheetProtection/>
  <printOptions/>
  <pageMargins left="0.323" right="0.25" top="0.5" bottom="0.25" header="0.5" footer="0.5"/>
  <pageSetup fitToHeight="1" fitToWidth="1" horizontalDpi="600" verticalDpi="600" orientation="landscape" scale="7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A1" sqref="A1"/>
    </sheetView>
  </sheetViews>
  <sheetFormatPr defaultColWidth="18.77734375" defaultRowHeight="15.75"/>
  <cols>
    <col min="1" max="1" width="55.77734375" style="0" customWidth="1"/>
  </cols>
  <sheetData>
    <row r="1" spans="1:6" ht="20.25">
      <c r="A1" s="21" t="s">
        <v>51</v>
      </c>
      <c r="B1" s="8"/>
      <c r="C1" s="5"/>
      <c r="D1" s="5"/>
      <c r="E1" s="5"/>
      <c r="F1" s="5"/>
    </row>
    <row r="2" spans="1:6" ht="20.25">
      <c r="A2" s="21" t="s">
        <v>17</v>
      </c>
      <c r="B2" s="5"/>
      <c r="C2" s="5"/>
      <c r="D2" s="30"/>
      <c r="E2" s="30"/>
      <c r="F2" s="5"/>
    </row>
    <row r="3" spans="1:6" ht="20.25">
      <c r="A3" s="20" t="s">
        <v>7</v>
      </c>
      <c r="B3" s="5"/>
      <c r="C3" s="31"/>
      <c r="D3" s="5"/>
      <c r="E3" s="5"/>
      <c r="F3" s="5"/>
    </row>
    <row r="4" spans="1:6" ht="15.75">
      <c r="A4" s="5"/>
      <c r="B4" s="5"/>
      <c r="C4" s="5"/>
      <c r="D4" s="5"/>
      <c r="E4" s="5"/>
      <c r="F4" s="5"/>
    </row>
    <row r="5" spans="1:6" ht="17.25">
      <c r="A5" s="9" t="s">
        <v>16</v>
      </c>
      <c r="B5" s="10" t="s">
        <v>32</v>
      </c>
      <c r="C5" s="10" t="s">
        <v>0</v>
      </c>
      <c r="D5" s="10" t="s">
        <v>1</v>
      </c>
      <c r="E5" s="11" t="s">
        <v>33</v>
      </c>
      <c r="F5" s="5"/>
    </row>
    <row r="6" spans="1:6" ht="15.75">
      <c r="A6" s="5"/>
      <c r="B6" s="12"/>
      <c r="C6" s="12"/>
      <c r="D6" s="12"/>
      <c r="E6" s="12"/>
      <c r="F6" s="5"/>
    </row>
    <row r="7" spans="1:6" ht="15.75">
      <c r="A7" s="5" t="s">
        <v>9</v>
      </c>
      <c r="B7" s="13">
        <v>36833</v>
      </c>
      <c r="C7" s="13">
        <v>7563</v>
      </c>
      <c r="D7" s="13">
        <v>5806</v>
      </c>
      <c r="E7" s="13">
        <v>38590</v>
      </c>
      <c r="F7" s="14"/>
    </row>
    <row r="8" spans="1:6" ht="15.75">
      <c r="A8" s="5" t="s">
        <v>18</v>
      </c>
      <c r="B8" s="22">
        <f>SUM(B9:B19)</f>
        <v>36796</v>
      </c>
      <c r="C8" s="22">
        <f>SUM(C9:C19)</f>
        <v>7563</v>
      </c>
      <c r="D8" s="22">
        <f>SUM(D9:D19)</f>
        <v>5795</v>
      </c>
      <c r="E8" s="22">
        <f>SUM(E9:E19)</f>
        <v>38564</v>
      </c>
      <c r="F8" s="14"/>
    </row>
    <row r="9" spans="1:6" ht="15.75">
      <c r="A9" s="5" t="s">
        <v>3</v>
      </c>
      <c r="B9" s="23">
        <v>7485</v>
      </c>
      <c r="C9" s="23">
        <v>2237</v>
      </c>
      <c r="D9" s="23">
        <v>1415</v>
      </c>
      <c r="E9" s="23">
        <v>8307</v>
      </c>
      <c r="F9" s="14"/>
    </row>
    <row r="10" spans="1:6" ht="15.75">
      <c r="A10" s="5" t="s">
        <v>6</v>
      </c>
      <c r="B10" s="22">
        <v>859</v>
      </c>
      <c r="C10" s="22">
        <v>279</v>
      </c>
      <c r="D10" s="22">
        <v>55</v>
      </c>
      <c r="E10" s="22">
        <v>1083</v>
      </c>
      <c r="F10" s="14"/>
    </row>
    <row r="11" spans="1:6" ht="15.75">
      <c r="A11" s="5" t="s">
        <v>52</v>
      </c>
      <c r="B11" s="23">
        <v>3</v>
      </c>
      <c r="C11" s="22">
        <v>0</v>
      </c>
      <c r="D11" s="23">
        <v>2</v>
      </c>
      <c r="E11" s="22">
        <v>1</v>
      </c>
      <c r="F11" s="14"/>
    </row>
    <row r="12" spans="1:6" ht="15.75">
      <c r="A12" s="5" t="s">
        <v>2</v>
      </c>
      <c r="B12" s="23">
        <v>1382</v>
      </c>
      <c r="C12" s="22">
        <v>150</v>
      </c>
      <c r="D12" s="23">
        <v>64</v>
      </c>
      <c r="E12" s="22">
        <v>1468</v>
      </c>
      <c r="F12" s="14"/>
    </row>
    <row r="13" spans="1:6" ht="15.75">
      <c r="A13" s="5" t="s">
        <v>8</v>
      </c>
      <c r="B13" s="23">
        <v>4021</v>
      </c>
      <c r="C13" s="22">
        <v>792</v>
      </c>
      <c r="D13" s="23">
        <v>964</v>
      </c>
      <c r="E13" s="22">
        <v>3849</v>
      </c>
      <c r="F13" s="14"/>
    </row>
    <row r="14" spans="1:6" ht="15.75">
      <c r="A14" s="5" t="s">
        <v>22</v>
      </c>
      <c r="B14" s="22">
        <v>463</v>
      </c>
      <c r="C14" s="22">
        <v>0</v>
      </c>
      <c r="D14" s="22">
        <v>21</v>
      </c>
      <c r="E14" s="22">
        <v>442</v>
      </c>
      <c r="F14" s="14"/>
    </row>
    <row r="15" spans="1:6" ht="15.75">
      <c r="A15" s="5" t="s">
        <v>10</v>
      </c>
      <c r="B15" s="22">
        <v>2219</v>
      </c>
      <c r="C15" s="22">
        <v>0</v>
      </c>
      <c r="D15" s="22">
        <v>49</v>
      </c>
      <c r="E15" s="22">
        <v>2170</v>
      </c>
      <c r="F15" s="14"/>
    </row>
    <row r="16" spans="1:6" ht="15.75">
      <c r="A16" s="5" t="s">
        <v>4</v>
      </c>
      <c r="B16" s="23">
        <v>9889</v>
      </c>
      <c r="C16" s="23">
        <v>1364</v>
      </c>
      <c r="D16" s="23">
        <v>855</v>
      </c>
      <c r="E16" s="22">
        <v>10398</v>
      </c>
      <c r="F16" s="14"/>
    </row>
    <row r="17" spans="1:6" ht="15.75">
      <c r="A17" s="5" t="s">
        <v>19</v>
      </c>
      <c r="B17" s="22">
        <v>3871</v>
      </c>
      <c r="C17" s="22">
        <v>0</v>
      </c>
      <c r="D17" s="22">
        <v>283</v>
      </c>
      <c r="E17" s="22">
        <v>3588</v>
      </c>
      <c r="F17" s="14"/>
    </row>
    <row r="18" spans="1:6" ht="15.75">
      <c r="A18" s="5" t="s">
        <v>43</v>
      </c>
      <c r="B18" s="22">
        <v>152</v>
      </c>
      <c r="C18" s="22">
        <v>0</v>
      </c>
      <c r="D18" s="23">
        <v>34</v>
      </c>
      <c r="E18" s="22">
        <v>118</v>
      </c>
      <c r="F18" s="14"/>
    </row>
    <row r="19" spans="1:6" ht="15.75">
      <c r="A19" s="5" t="s">
        <v>5</v>
      </c>
      <c r="B19" s="22">
        <v>6452</v>
      </c>
      <c r="C19" s="22">
        <v>2741</v>
      </c>
      <c r="D19" s="22">
        <v>2053</v>
      </c>
      <c r="E19" s="22">
        <v>7140</v>
      </c>
      <c r="F19" s="14"/>
    </row>
    <row r="20" spans="1:6" ht="15.75">
      <c r="A20" s="16" t="s">
        <v>57</v>
      </c>
      <c r="B20" s="22">
        <v>37</v>
      </c>
      <c r="C20" s="22">
        <v>0</v>
      </c>
      <c r="D20" s="22">
        <v>11</v>
      </c>
      <c r="E20" s="22">
        <v>26</v>
      </c>
      <c r="F20" s="14"/>
    </row>
    <row r="21" spans="1:6" ht="15.75">
      <c r="A21" s="5"/>
      <c r="B21" s="13"/>
      <c r="C21" s="13"/>
      <c r="D21" s="13"/>
      <c r="E21" s="13"/>
      <c r="F21" s="14"/>
    </row>
    <row r="22" spans="1:6" ht="15.75">
      <c r="A22" s="16" t="s">
        <v>38</v>
      </c>
      <c r="B22" s="13">
        <v>8787</v>
      </c>
      <c r="C22" s="13">
        <v>676</v>
      </c>
      <c r="D22" s="13">
        <v>528</v>
      </c>
      <c r="E22" s="13">
        <v>8935</v>
      </c>
      <c r="F22" s="14"/>
    </row>
    <row r="23" spans="1:6" ht="15.75">
      <c r="A23" s="16" t="s">
        <v>11</v>
      </c>
      <c r="B23" s="22">
        <f>SUM(B24:B27)</f>
        <v>8396</v>
      </c>
      <c r="C23" s="22">
        <f>SUM(C24:C27)</f>
        <v>563</v>
      </c>
      <c r="D23" s="22">
        <f>SUM(D24:D27)</f>
        <v>447</v>
      </c>
      <c r="E23" s="22">
        <f>SUM(E24:E27)</f>
        <v>8512</v>
      </c>
      <c r="F23" s="14"/>
    </row>
    <row r="24" spans="1:6" ht="15.75">
      <c r="A24" s="16" t="s">
        <v>12</v>
      </c>
      <c r="B24" s="22">
        <v>4549</v>
      </c>
      <c r="C24" s="22">
        <v>418</v>
      </c>
      <c r="D24" s="22">
        <v>184</v>
      </c>
      <c r="E24" s="22">
        <v>4783</v>
      </c>
      <c r="F24" s="14"/>
    </row>
    <row r="25" spans="1:6" ht="15.75">
      <c r="A25" s="5" t="s">
        <v>13</v>
      </c>
      <c r="B25" s="23">
        <v>752</v>
      </c>
      <c r="C25" s="23">
        <v>145</v>
      </c>
      <c r="D25" s="23">
        <v>24</v>
      </c>
      <c r="E25" s="22">
        <v>873</v>
      </c>
      <c r="F25" s="14"/>
    </row>
    <row r="26" spans="1:6" ht="15.75">
      <c r="A26" s="5" t="s">
        <v>44</v>
      </c>
      <c r="B26" s="22">
        <v>3146</v>
      </c>
      <c r="C26" s="22">
        <v>0</v>
      </c>
      <c r="D26" s="22">
        <v>251</v>
      </c>
      <c r="E26" s="22">
        <v>2895</v>
      </c>
      <c r="F26" s="14"/>
    </row>
    <row r="27" spans="1:6" ht="15.75">
      <c r="A27" s="5" t="s">
        <v>45</v>
      </c>
      <c r="B27" s="22">
        <v>-51</v>
      </c>
      <c r="C27" s="22">
        <v>0</v>
      </c>
      <c r="D27" s="22">
        <v>-12</v>
      </c>
      <c r="E27" s="22">
        <v>-39</v>
      </c>
      <c r="F27" s="14"/>
    </row>
    <row r="28" spans="1:6" ht="15.75">
      <c r="A28" s="24" t="s">
        <v>46</v>
      </c>
      <c r="B28" s="27">
        <v>11</v>
      </c>
      <c r="C28" s="22">
        <v>0</v>
      </c>
      <c r="D28" s="27">
        <v>4</v>
      </c>
      <c r="E28" s="29">
        <v>7</v>
      </c>
      <c r="F28" s="14"/>
    </row>
    <row r="29" spans="1:6" ht="15.75">
      <c r="A29" s="5" t="s">
        <v>14</v>
      </c>
      <c r="B29" s="23">
        <v>220</v>
      </c>
      <c r="C29" s="23">
        <v>113</v>
      </c>
      <c r="D29" s="23">
        <v>53</v>
      </c>
      <c r="E29" s="22">
        <v>280</v>
      </c>
      <c r="F29" s="14"/>
    </row>
    <row r="30" spans="1:6" ht="15.75">
      <c r="A30" s="5" t="s">
        <v>20</v>
      </c>
      <c r="B30" s="22">
        <v>96</v>
      </c>
      <c r="C30" s="22">
        <v>0</v>
      </c>
      <c r="D30" s="22">
        <v>4</v>
      </c>
      <c r="E30" s="22">
        <v>92</v>
      </c>
      <c r="F30" s="14"/>
    </row>
    <row r="31" spans="1:6" ht="15.75">
      <c r="A31" s="5" t="s">
        <v>53</v>
      </c>
      <c r="B31" s="22">
        <v>2</v>
      </c>
      <c r="C31" s="22">
        <v>0</v>
      </c>
      <c r="D31" s="22">
        <v>0</v>
      </c>
      <c r="E31" s="22">
        <v>2</v>
      </c>
      <c r="F31" s="14"/>
    </row>
    <row r="32" spans="1:6" ht="15.75">
      <c r="A32" s="5" t="s">
        <v>15</v>
      </c>
      <c r="B32" s="22">
        <v>56</v>
      </c>
      <c r="C32" s="22">
        <v>0</v>
      </c>
      <c r="D32" s="22">
        <v>18</v>
      </c>
      <c r="E32" s="22">
        <v>38</v>
      </c>
      <c r="F32" s="14"/>
    </row>
    <row r="33" spans="1:6" ht="15.75">
      <c r="A33" s="26" t="s">
        <v>47</v>
      </c>
      <c r="B33" s="22">
        <v>6</v>
      </c>
      <c r="C33" s="22">
        <v>0</v>
      </c>
      <c r="D33" s="22">
        <v>2</v>
      </c>
      <c r="E33" s="29">
        <v>4</v>
      </c>
      <c r="F33" s="14"/>
    </row>
    <row r="34" spans="1:6" ht="15.75">
      <c r="A34" s="18"/>
      <c r="B34" s="18"/>
      <c r="C34" s="18"/>
      <c r="D34" s="18"/>
      <c r="E34" s="18"/>
      <c r="F34" s="12"/>
    </row>
    <row r="35" spans="1:6" ht="15.75">
      <c r="A35" s="5" t="s">
        <v>58</v>
      </c>
      <c r="B35" s="14"/>
      <c r="C35" s="14"/>
      <c r="D35" s="14"/>
      <c r="E35" s="14"/>
      <c r="F35" s="14"/>
    </row>
    <row r="36" spans="1:6" ht="15.75">
      <c r="A36" s="5" t="s">
        <v>59</v>
      </c>
      <c r="B36" s="14"/>
      <c r="C36" s="14"/>
      <c r="D36" s="14"/>
      <c r="E36" s="14"/>
      <c r="F36" s="14"/>
    </row>
    <row r="37" spans="1:6" ht="15.75">
      <c r="A37" s="5"/>
      <c r="B37" s="5"/>
      <c r="C37" s="5"/>
      <c r="D37" s="5"/>
      <c r="E37" s="5"/>
      <c r="F37" s="5"/>
    </row>
    <row r="38" spans="1:6" ht="15.75">
      <c r="A38" s="5" t="s">
        <v>60</v>
      </c>
      <c r="B38" s="5"/>
      <c r="C38" s="5"/>
      <c r="D38" s="5"/>
      <c r="E38" s="5"/>
      <c r="F38" s="5"/>
    </row>
    <row r="39" spans="1:6" ht="15.75">
      <c r="A39" s="5" t="s">
        <v>21</v>
      </c>
      <c r="B39" s="5"/>
      <c r="C39" s="5"/>
      <c r="D39" s="5"/>
      <c r="E39" s="5"/>
      <c r="F39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">
      <selection activeCell="A27" sqref="A27"/>
    </sheetView>
  </sheetViews>
  <sheetFormatPr defaultColWidth="18.77734375" defaultRowHeight="15.75"/>
  <cols>
    <col min="1" max="1" width="55.77734375" style="0" customWidth="1"/>
  </cols>
  <sheetData>
    <row r="1" spans="1:6" ht="20.25">
      <c r="A1" s="21" t="s">
        <v>51</v>
      </c>
      <c r="B1" s="8"/>
      <c r="C1" s="5"/>
      <c r="D1" s="5"/>
      <c r="E1" s="5"/>
      <c r="F1" s="5"/>
    </row>
    <row r="2" spans="1:6" ht="20.25">
      <c r="A2" s="21" t="s">
        <v>17</v>
      </c>
      <c r="B2" s="5"/>
      <c r="C2" s="5"/>
      <c r="D2" s="5"/>
      <c r="E2" s="5"/>
      <c r="F2" s="5"/>
    </row>
    <row r="3" spans="1:6" ht="20.25">
      <c r="A3" s="20" t="s">
        <v>7</v>
      </c>
      <c r="B3" s="5"/>
      <c r="C3" s="5"/>
      <c r="D3" s="5"/>
      <c r="E3" s="5"/>
      <c r="F3" s="5"/>
    </row>
    <row r="4" spans="1:6" ht="15.75">
      <c r="A4" s="5"/>
      <c r="B4" s="5"/>
      <c r="C4" s="5"/>
      <c r="D4" s="5"/>
      <c r="E4" s="5"/>
      <c r="F4" s="5"/>
    </row>
    <row r="5" spans="1:6" ht="17.25">
      <c r="A5" s="9" t="s">
        <v>16</v>
      </c>
      <c r="B5" s="10" t="s">
        <v>32</v>
      </c>
      <c r="C5" s="10" t="s">
        <v>0</v>
      </c>
      <c r="D5" s="10" t="s">
        <v>1</v>
      </c>
      <c r="E5" s="11" t="s">
        <v>33</v>
      </c>
      <c r="F5" s="5"/>
    </row>
    <row r="6" spans="1:6" ht="15.75">
      <c r="A6" s="5"/>
      <c r="B6" s="12"/>
      <c r="C6" s="12"/>
      <c r="D6" s="12"/>
      <c r="E6" s="12"/>
      <c r="F6" s="5"/>
    </row>
    <row r="7" spans="1:6" ht="15.75">
      <c r="A7" s="5" t="s">
        <v>9</v>
      </c>
      <c r="B7" s="13">
        <v>35413</v>
      </c>
      <c r="C7" s="13">
        <v>5518</v>
      </c>
      <c r="D7" s="13">
        <v>4098</v>
      </c>
      <c r="E7" s="13">
        <v>36833</v>
      </c>
      <c r="F7" s="14"/>
    </row>
    <row r="8" spans="1:6" ht="15.75">
      <c r="A8" s="5" t="s">
        <v>18</v>
      </c>
      <c r="B8" s="22">
        <f>SUM(B9:B19)</f>
        <v>35251</v>
      </c>
      <c r="C8" s="22">
        <f>SUM(C9:C19)</f>
        <v>5518</v>
      </c>
      <c r="D8" s="22">
        <f>SUM(D9:D19)</f>
        <v>3973</v>
      </c>
      <c r="E8" s="22">
        <f>SUM(E9:E19)</f>
        <v>36796</v>
      </c>
      <c r="F8" s="14"/>
    </row>
    <row r="9" spans="1:6" ht="15.75">
      <c r="A9" s="5" t="s">
        <v>3</v>
      </c>
      <c r="B9" s="23">
        <v>6832</v>
      </c>
      <c r="C9" s="23">
        <v>1082</v>
      </c>
      <c r="D9" s="23">
        <v>429</v>
      </c>
      <c r="E9" s="23">
        <v>7485</v>
      </c>
      <c r="F9" s="14"/>
    </row>
    <row r="10" spans="1:6" ht="15.75">
      <c r="A10" s="5" t="s">
        <v>6</v>
      </c>
      <c r="B10" s="22">
        <v>750</v>
      </c>
      <c r="C10" s="22">
        <v>160</v>
      </c>
      <c r="D10" s="22">
        <v>51</v>
      </c>
      <c r="E10" s="22">
        <v>859</v>
      </c>
      <c r="F10" s="14"/>
    </row>
    <row r="11" spans="1:6" ht="15.75">
      <c r="A11" s="5" t="s">
        <v>52</v>
      </c>
      <c r="B11" s="23">
        <v>9</v>
      </c>
      <c r="C11" s="22">
        <v>0</v>
      </c>
      <c r="D11" s="23">
        <v>6</v>
      </c>
      <c r="E11" s="22">
        <v>3</v>
      </c>
      <c r="F11" s="14"/>
    </row>
    <row r="12" spans="1:6" ht="15.75">
      <c r="A12" s="5" t="s">
        <v>2</v>
      </c>
      <c r="B12" s="23">
        <v>1335</v>
      </c>
      <c r="C12" s="22">
        <v>136</v>
      </c>
      <c r="D12" s="23">
        <v>89</v>
      </c>
      <c r="E12" s="22">
        <v>1382</v>
      </c>
      <c r="F12" s="14"/>
    </row>
    <row r="13" spans="1:6" ht="15.75">
      <c r="A13" s="5" t="s">
        <v>8</v>
      </c>
      <c r="B13" s="23">
        <v>4204</v>
      </c>
      <c r="C13" s="22">
        <v>780</v>
      </c>
      <c r="D13" s="23">
        <v>963</v>
      </c>
      <c r="E13" s="22">
        <v>4021</v>
      </c>
      <c r="F13" s="14"/>
    </row>
    <row r="14" spans="1:6" ht="17.25">
      <c r="A14" s="5" t="s">
        <v>63</v>
      </c>
      <c r="B14" s="22">
        <v>484</v>
      </c>
      <c r="C14" s="22">
        <v>0</v>
      </c>
      <c r="D14" s="22">
        <v>21</v>
      </c>
      <c r="E14" s="22">
        <v>463</v>
      </c>
      <c r="F14" s="14"/>
    </row>
    <row r="15" spans="1:6" ht="15.75">
      <c r="A15" s="5" t="s">
        <v>10</v>
      </c>
      <c r="B15" s="22">
        <v>2266</v>
      </c>
      <c r="C15" s="22">
        <v>0</v>
      </c>
      <c r="D15" s="22">
        <v>47</v>
      </c>
      <c r="E15" s="22">
        <v>2219</v>
      </c>
      <c r="F15" s="14"/>
    </row>
    <row r="16" spans="1:6" ht="15.75">
      <c r="A16" s="5" t="s">
        <v>4</v>
      </c>
      <c r="B16" s="23">
        <v>9239</v>
      </c>
      <c r="C16" s="23">
        <v>1801</v>
      </c>
      <c r="D16" s="23">
        <v>1151</v>
      </c>
      <c r="E16" s="22">
        <v>9889</v>
      </c>
      <c r="F16" s="14"/>
    </row>
    <row r="17" spans="1:6" ht="15.75">
      <c r="A17" s="5" t="s">
        <v>19</v>
      </c>
      <c r="B17" s="22">
        <v>4084</v>
      </c>
      <c r="C17" s="22">
        <v>444</v>
      </c>
      <c r="D17" s="22">
        <v>657</v>
      </c>
      <c r="E17" s="22">
        <v>3871</v>
      </c>
      <c r="F17" s="14"/>
    </row>
    <row r="18" spans="1:6" ht="15.75">
      <c r="A18" s="5" t="s">
        <v>43</v>
      </c>
      <c r="B18" s="22">
        <v>184</v>
      </c>
      <c r="C18" s="22">
        <v>0</v>
      </c>
      <c r="D18" s="23">
        <v>32</v>
      </c>
      <c r="E18" s="22">
        <v>152</v>
      </c>
      <c r="F18" s="14"/>
    </row>
    <row r="19" spans="1:6" ht="15.75">
      <c r="A19" s="5" t="s">
        <v>5</v>
      </c>
      <c r="B19" s="22">
        <v>5864</v>
      </c>
      <c r="C19" s="22">
        <v>1115</v>
      </c>
      <c r="D19" s="22">
        <v>527</v>
      </c>
      <c r="E19" s="22">
        <v>6452</v>
      </c>
      <c r="F19" s="14"/>
    </row>
    <row r="20" spans="1:6" ht="15.75">
      <c r="A20" s="16" t="s">
        <v>57</v>
      </c>
      <c r="B20" s="22">
        <v>162</v>
      </c>
      <c r="C20" s="22">
        <v>0</v>
      </c>
      <c r="D20" s="22">
        <v>125</v>
      </c>
      <c r="E20" s="22">
        <v>37</v>
      </c>
      <c r="F20" s="14"/>
    </row>
    <row r="21" spans="1:6" ht="15.75">
      <c r="A21" s="5"/>
      <c r="B21" s="13"/>
      <c r="C21" s="13"/>
      <c r="D21" s="13"/>
      <c r="E21" s="13"/>
      <c r="F21" s="12"/>
    </row>
    <row r="22" spans="1:6" ht="15.75">
      <c r="A22" s="16" t="s">
        <v>38</v>
      </c>
      <c r="B22" s="13">
        <v>8386</v>
      </c>
      <c r="C22" s="13">
        <v>996</v>
      </c>
      <c r="D22" s="13">
        <v>595</v>
      </c>
      <c r="E22" s="13">
        <v>8787</v>
      </c>
      <c r="F22" s="14"/>
    </row>
    <row r="23" spans="1:6" ht="15.75">
      <c r="A23" s="16" t="s">
        <v>11</v>
      </c>
      <c r="B23" s="22">
        <f>SUM(B24:B27)</f>
        <v>8022</v>
      </c>
      <c r="C23" s="22">
        <f>SUM(C24:C27)</f>
        <v>877</v>
      </c>
      <c r="D23" s="22">
        <f>SUM(D24:D27)</f>
        <v>503</v>
      </c>
      <c r="E23" s="22">
        <f>SUM(E24:E27)</f>
        <v>8396</v>
      </c>
      <c r="F23" s="14"/>
    </row>
    <row r="24" spans="1:6" ht="15.75">
      <c r="A24" s="16" t="s">
        <v>12</v>
      </c>
      <c r="B24" s="22">
        <v>4465</v>
      </c>
      <c r="C24" s="22">
        <v>473</v>
      </c>
      <c r="D24" s="22">
        <v>389</v>
      </c>
      <c r="E24" s="22">
        <v>4549</v>
      </c>
      <c r="F24" s="14"/>
    </row>
    <row r="25" spans="1:6" ht="15.75">
      <c r="A25" s="5" t="s">
        <v>13</v>
      </c>
      <c r="B25" s="23">
        <v>688</v>
      </c>
      <c r="C25" s="23">
        <v>87</v>
      </c>
      <c r="D25" s="23">
        <v>23</v>
      </c>
      <c r="E25" s="22">
        <v>752</v>
      </c>
      <c r="F25" s="14"/>
    </row>
    <row r="26" spans="1:6" ht="15.75">
      <c r="A26" s="5" t="s">
        <v>44</v>
      </c>
      <c r="B26" s="22">
        <v>2954</v>
      </c>
      <c r="C26" s="22">
        <v>295</v>
      </c>
      <c r="D26" s="22">
        <v>103</v>
      </c>
      <c r="E26" s="22">
        <v>3146</v>
      </c>
      <c r="F26" s="14"/>
    </row>
    <row r="27" spans="1:6" ht="15.75">
      <c r="A27" s="5" t="s">
        <v>45</v>
      </c>
      <c r="B27" s="22">
        <v>-85</v>
      </c>
      <c r="C27" s="22">
        <v>22</v>
      </c>
      <c r="D27" s="22">
        <v>-12</v>
      </c>
      <c r="E27" s="22">
        <v>-51</v>
      </c>
      <c r="F27" s="14"/>
    </row>
    <row r="28" spans="1:6" ht="15.75">
      <c r="A28" s="24" t="s">
        <v>46</v>
      </c>
      <c r="B28" s="27">
        <v>16</v>
      </c>
      <c r="C28" s="22">
        <v>0</v>
      </c>
      <c r="D28" s="27">
        <v>5</v>
      </c>
      <c r="E28" s="29">
        <v>11</v>
      </c>
      <c r="F28" s="14"/>
    </row>
    <row r="29" spans="1:6" ht="15.75">
      <c r="A29" s="5" t="s">
        <v>14</v>
      </c>
      <c r="B29" s="23">
        <v>203</v>
      </c>
      <c r="C29" s="23">
        <v>76</v>
      </c>
      <c r="D29" s="23">
        <v>59</v>
      </c>
      <c r="E29" s="22">
        <v>220</v>
      </c>
      <c r="F29" s="14"/>
    </row>
    <row r="30" spans="1:6" ht="15.75">
      <c r="A30" s="5" t="s">
        <v>20</v>
      </c>
      <c r="B30" s="22">
        <v>65</v>
      </c>
      <c r="C30" s="22">
        <v>32</v>
      </c>
      <c r="D30" s="22">
        <v>1</v>
      </c>
      <c r="E30" s="22">
        <v>96</v>
      </c>
      <c r="F30" s="14"/>
    </row>
    <row r="31" spans="1:6" ht="15.75">
      <c r="A31" s="5" t="s">
        <v>53</v>
      </c>
      <c r="B31" s="22">
        <v>7</v>
      </c>
      <c r="C31" s="22">
        <v>5</v>
      </c>
      <c r="D31" s="22">
        <v>10</v>
      </c>
      <c r="E31" s="22">
        <v>2</v>
      </c>
      <c r="F31" s="14"/>
    </row>
    <row r="32" spans="1:6" ht="15.75">
      <c r="A32" s="5" t="s">
        <v>15</v>
      </c>
      <c r="B32" s="22">
        <v>73</v>
      </c>
      <c r="C32" s="22">
        <v>0</v>
      </c>
      <c r="D32" s="22">
        <v>17</v>
      </c>
      <c r="E32" s="22">
        <v>56</v>
      </c>
      <c r="F32" s="14"/>
    </row>
    <row r="33" spans="1:6" ht="15.75">
      <c r="A33" s="26" t="s">
        <v>47</v>
      </c>
      <c r="B33" s="22">
        <v>0</v>
      </c>
      <c r="C33" s="29">
        <v>6</v>
      </c>
      <c r="D33" s="22">
        <v>0</v>
      </c>
      <c r="E33" s="29">
        <v>6</v>
      </c>
      <c r="F33" s="14"/>
    </row>
    <row r="34" spans="1:6" ht="15.75">
      <c r="A34" s="18"/>
      <c r="B34" s="18"/>
      <c r="C34" s="18"/>
      <c r="D34" s="18"/>
      <c r="E34" s="18"/>
      <c r="F34" s="12"/>
    </row>
    <row r="35" spans="1:6" ht="15.75">
      <c r="A35" s="5" t="s">
        <v>61</v>
      </c>
      <c r="B35" s="14"/>
      <c r="C35" s="14"/>
      <c r="D35" s="14"/>
      <c r="E35" s="14"/>
      <c r="F35" s="14"/>
    </row>
    <row r="36" spans="1:6" ht="15.75">
      <c r="A36" s="5" t="s">
        <v>62</v>
      </c>
      <c r="B36" s="14"/>
      <c r="C36" s="14"/>
      <c r="D36" s="14"/>
      <c r="E36" s="14"/>
      <c r="F36" s="14"/>
    </row>
    <row r="37" spans="1:6" ht="15.75">
      <c r="A37" s="5"/>
      <c r="B37" s="5"/>
      <c r="C37" s="5"/>
      <c r="D37" s="5"/>
      <c r="E37" s="5"/>
      <c r="F37" s="5"/>
    </row>
    <row r="38" spans="1:6" ht="15.75">
      <c r="A38" s="5"/>
      <c r="B38" s="5"/>
      <c r="C38" s="5"/>
      <c r="D38" s="5"/>
      <c r="E38" s="5"/>
      <c r="F38" s="5"/>
    </row>
    <row r="39" spans="1:6" ht="15.75">
      <c r="A39" s="5" t="s">
        <v>65</v>
      </c>
      <c r="B39" s="5"/>
      <c r="C39" s="5"/>
      <c r="D39" s="5"/>
      <c r="E39" s="5"/>
      <c r="F39" s="5"/>
    </row>
    <row r="40" spans="1:6" ht="15.75">
      <c r="A40" s="5" t="s">
        <v>64</v>
      </c>
      <c r="B40" s="5"/>
      <c r="C40" s="5"/>
      <c r="D40" s="5"/>
      <c r="E40" s="5"/>
      <c r="F40" s="5"/>
    </row>
    <row r="41" spans="1:6" ht="15.75">
      <c r="A41" s="5"/>
      <c r="B41" s="5"/>
      <c r="C41" s="5"/>
      <c r="D41" s="5"/>
      <c r="E41" s="5"/>
      <c r="F41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">
      <selection activeCell="A1" sqref="A1"/>
    </sheetView>
  </sheetViews>
  <sheetFormatPr defaultColWidth="18.77734375" defaultRowHeight="15.75"/>
  <cols>
    <col min="1" max="1" width="55.77734375" style="0" customWidth="1"/>
  </cols>
  <sheetData>
    <row r="1" spans="1:6" ht="20.25">
      <c r="A1" s="21" t="s">
        <v>51</v>
      </c>
      <c r="B1" s="8"/>
      <c r="C1" s="5"/>
      <c r="D1" s="5"/>
      <c r="E1" s="5"/>
      <c r="F1" s="5"/>
    </row>
    <row r="2" spans="1:6" ht="20.25">
      <c r="A2" s="21" t="s">
        <v>17</v>
      </c>
      <c r="B2" s="5"/>
      <c r="C2" s="5"/>
      <c r="D2" s="5"/>
      <c r="E2" s="5"/>
      <c r="F2" s="5"/>
    </row>
    <row r="3" spans="1:6" ht="20.25">
      <c r="A3" s="20" t="s">
        <v>7</v>
      </c>
      <c r="B3" s="5"/>
      <c r="C3" s="5"/>
      <c r="D3" s="5"/>
      <c r="E3" s="5"/>
      <c r="F3" s="5"/>
    </row>
    <row r="4" spans="1:6" ht="15.75">
      <c r="A4" s="5"/>
      <c r="B4" s="5"/>
      <c r="C4" s="5"/>
      <c r="D4" s="5"/>
      <c r="E4" s="5"/>
      <c r="F4" s="5"/>
    </row>
    <row r="5" spans="1:6" ht="17.25">
      <c r="A5" s="9" t="s">
        <v>16</v>
      </c>
      <c r="B5" s="10" t="s">
        <v>32</v>
      </c>
      <c r="C5" s="10" t="s">
        <v>0</v>
      </c>
      <c r="D5" s="10" t="s">
        <v>1</v>
      </c>
      <c r="E5" s="11" t="s">
        <v>33</v>
      </c>
      <c r="F5" s="5"/>
    </row>
    <row r="6" spans="1:6" ht="15.75">
      <c r="A6" s="5"/>
      <c r="B6" s="12"/>
      <c r="C6" s="12"/>
      <c r="D6" s="12"/>
      <c r="E6" s="12"/>
      <c r="F6" s="5"/>
    </row>
    <row r="7" spans="1:6" ht="15.75">
      <c r="A7" s="5" t="s">
        <v>9</v>
      </c>
      <c r="B7" s="13">
        <v>34227</v>
      </c>
      <c r="C7" s="13">
        <v>3247</v>
      </c>
      <c r="D7" s="13">
        <v>2061</v>
      </c>
      <c r="E7" s="13">
        <v>35413</v>
      </c>
      <c r="F7" s="14"/>
    </row>
    <row r="8" spans="1:6" ht="15.75">
      <c r="A8" s="5" t="s">
        <v>18</v>
      </c>
      <c r="B8" s="22">
        <f>SUM(B9:B19)</f>
        <v>34049</v>
      </c>
      <c r="C8" s="22">
        <f>SUM(C9:C19)</f>
        <v>3243</v>
      </c>
      <c r="D8" s="22">
        <f>SUM(D9:D19)</f>
        <v>2041</v>
      </c>
      <c r="E8" s="22">
        <f>SUM(E9:E19)</f>
        <v>35251</v>
      </c>
      <c r="F8" s="14"/>
    </row>
    <row r="9" spans="1:6" ht="15.75">
      <c r="A9" s="5" t="s">
        <v>3</v>
      </c>
      <c r="B9" s="23">
        <v>5777</v>
      </c>
      <c r="C9" s="23">
        <v>1628</v>
      </c>
      <c r="D9" s="23">
        <v>573</v>
      </c>
      <c r="E9" s="23">
        <v>6832</v>
      </c>
      <c r="F9" s="14"/>
    </row>
    <row r="10" spans="1:6" ht="15.75">
      <c r="A10" s="5" t="s">
        <v>6</v>
      </c>
      <c r="B10" s="22">
        <v>710</v>
      </c>
      <c r="C10" s="22">
        <v>220</v>
      </c>
      <c r="D10" s="22">
        <v>180</v>
      </c>
      <c r="E10" s="22">
        <v>750</v>
      </c>
      <c r="F10" s="14"/>
    </row>
    <row r="11" spans="1:6" ht="15.75">
      <c r="A11" s="5" t="s">
        <v>52</v>
      </c>
      <c r="B11" s="23">
        <v>17</v>
      </c>
      <c r="C11" s="22">
        <v>0</v>
      </c>
      <c r="D11" s="23">
        <v>8</v>
      </c>
      <c r="E11" s="22">
        <v>9</v>
      </c>
      <c r="F11" s="14"/>
    </row>
    <row r="12" spans="1:6" ht="15.75">
      <c r="A12" s="5" t="s">
        <v>2</v>
      </c>
      <c r="B12" s="23">
        <v>1398</v>
      </c>
      <c r="C12" s="22">
        <v>0</v>
      </c>
      <c r="D12" s="23">
        <v>63</v>
      </c>
      <c r="E12" s="22">
        <v>1335</v>
      </c>
      <c r="F12" s="14"/>
    </row>
    <row r="13" spans="1:6" ht="15.75">
      <c r="A13" s="5" t="s">
        <v>8</v>
      </c>
      <c r="B13" s="23">
        <v>4317</v>
      </c>
      <c r="C13" s="22">
        <v>0</v>
      </c>
      <c r="D13" s="23">
        <v>113</v>
      </c>
      <c r="E13" s="22">
        <v>4204</v>
      </c>
      <c r="F13" s="14"/>
    </row>
    <row r="14" spans="1:6" ht="17.25">
      <c r="A14" s="5" t="s">
        <v>63</v>
      </c>
      <c r="B14" s="22">
        <v>504</v>
      </c>
      <c r="C14" s="22">
        <v>0</v>
      </c>
      <c r="D14" s="22">
        <v>20</v>
      </c>
      <c r="E14" s="22">
        <v>484</v>
      </c>
      <c r="F14" s="14"/>
    </row>
    <row r="15" spans="1:6" ht="15.75">
      <c r="A15" s="5" t="s">
        <v>10</v>
      </c>
      <c r="B15" s="22">
        <v>2311</v>
      </c>
      <c r="C15" s="22">
        <v>0</v>
      </c>
      <c r="D15" s="22">
        <v>45</v>
      </c>
      <c r="E15" s="22">
        <v>2266</v>
      </c>
      <c r="F15" s="14"/>
    </row>
    <row r="16" spans="1:6" ht="15.75">
      <c r="A16" s="5" t="s">
        <v>4</v>
      </c>
      <c r="B16" s="23">
        <v>8607</v>
      </c>
      <c r="C16" s="23">
        <v>1046</v>
      </c>
      <c r="D16" s="23">
        <v>414</v>
      </c>
      <c r="E16" s="22">
        <v>9239</v>
      </c>
      <c r="F16" s="14"/>
    </row>
    <row r="17" spans="1:6" ht="15.75">
      <c r="A17" s="5" t="s">
        <v>19</v>
      </c>
      <c r="B17" s="22">
        <v>4278</v>
      </c>
      <c r="C17" s="22">
        <v>0</v>
      </c>
      <c r="D17" s="22">
        <v>194</v>
      </c>
      <c r="E17" s="22">
        <v>4084</v>
      </c>
      <c r="F17" s="14"/>
    </row>
    <row r="18" spans="1:6" ht="15.75">
      <c r="A18" s="5" t="s">
        <v>43</v>
      </c>
      <c r="B18" s="22">
        <v>214</v>
      </c>
      <c r="C18" s="22">
        <v>0</v>
      </c>
      <c r="D18" s="23">
        <v>30</v>
      </c>
      <c r="E18" s="22">
        <v>184</v>
      </c>
      <c r="F18" s="14"/>
    </row>
    <row r="19" spans="1:6" ht="15.75">
      <c r="A19" s="5" t="s">
        <v>5</v>
      </c>
      <c r="B19" s="22">
        <v>5916</v>
      </c>
      <c r="C19" s="22">
        <v>349</v>
      </c>
      <c r="D19" s="22">
        <v>401</v>
      </c>
      <c r="E19" s="22">
        <v>5864</v>
      </c>
      <c r="F19" s="14"/>
    </row>
    <row r="20" spans="1:6" ht="15.75">
      <c r="A20" s="16" t="s">
        <v>57</v>
      </c>
      <c r="B20" s="22">
        <v>178</v>
      </c>
      <c r="C20" s="22">
        <v>4</v>
      </c>
      <c r="D20" s="22">
        <v>20</v>
      </c>
      <c r="E20" s="22">
        <v>162</v>
      </c>
      <c r="F20" s="14"/>
    </row>
    <row r="21" spans="1:6" ht="15.75">
      <c r="A21" s="5"/>
      <c r="B21" s="13"/>
      <c r="C21" s="13"/>
      <c r="D21" s="13"/>
      <c r="E21" s="13"/>
      <c r="F21" s="12"/>
    </row>
    <row r="22" spans="1:6" ht="15.75">
      <c r="A22" s="16" t="s">
        <v>38</v>
      </c>
      <c r="B22" s="13">
        <v>7825</v>
      </c>
      <c r="C22" s="13">
        <v>1064</v>
      </c>
      <c r="D22" s="13">
        <v>503</v>
      </c>
      <c r="E22" s="13">
        <v>8386</v>
      </c>
      <c r="F22" s="14"/>
    </row>
    <row r="23" spans="1:6" ht="15.75">
      <c r="A23" s="16" t="s">
        <v>11</v>
      </c>
      <c r="B23" s="22">
        <f>SUM(B24:B27)</f>
        <v>7483</v>
      </c>
      <c r="C23" s="22">
        <f>SUM(C24:C27)</f>
        <v>971</v>
      </c>
      <c r="D23" s="22">
        <f>SUM(D24:D27)</f>
        <v>432</v>
      </c>
      <c r="E23" s="22">
        <f>SUM(E24:E27)</f>
        <v>8022</v>
      </c>
      <c r="F23" s="14"/>
    </row>
    <row r="24" spans="1:6" ht="15.75">
      <c r="A24" s="16" t="s">
        <v>12</v>
      </c>
      <c r="B24" s="22">
        <v>4147</v>
      </c>
      <c r="C24" s="22">
        <v>480</v>
      </c>
      <c r="D24" s="22">
        <v>162</v>
      </c>
      <c r="E24" s="22">
        <v>4465</v>
      </c>
      <c r="F24" s="14"/>
    </row>
    <row r="25" spans="1:6" ht="15.75">
      <c r="A25" s="5" t="s">
        <v>13</v>
      </c>
      <c r="B25" s="23">
        <v>634</v>
      </c>
      <c r="C25" s="23">
        <v>182</v>
      </c>
      <c r="D25" s="23">
        <v>128</v>
      </c>
      <c r="E25" s="22">
        <v>688</v>
      </c>
      <c r="F25" s="14"/>
    </row>
    <row r="26" spans="1:6" ht="15.75">
      <c r="A26" s="5" t="s">
        <v>44</v>
      </c>
      <c r="B26" s="22">
        <v>2810</v>
      </c>
      <c r="C26" s="22">
        <v>298</v>
      </c>
      <c r="D26" s="22">
        <v>154</v>
      </c>
      <c r="E26" s="22">
        <v>2954</v>
      </c>
      <c r="F26" s="14"/>
    </row>
    <row r="27" spans="1:6" ht="15.75">
      <c r="A27" s="5" t="s">
        <v>45</v>
      </c>
      <c r="B27" s="22">
        <v>-108</v>
      </c>
      <c r="C27" s="22">
        <v>11</v>
      </c>
      <c r="D27" s="22">
        <v>-12</v>
      </c>
      <c r="E27" s="22">
        <v>-85</v>
      </c>
      <c r="F27" s="14"/>
    </row>
    <row r="28" spans="1:6" ht="15.75">
      <c r="A28" s="24" t="s">
        <v>46</v>
      </c>
      <c r="B28" s="27">
        <v>7</v>
      </c>
      <c r="C28" s="22">
        <v>11</v>
      </c>
      <c r="D28" s="27">
        <v>2</v>
      </c>
      <c r="E28" s="29">
        <v>16</v>
      </c>
      <c r="F28" s="14"/>
    </row>
    <row r="29" spans="1:6" ht="15.75">
      <c r="A29" s="5" t="s">
        <v>14</v>
      </c>
      <c r="B29" s="23">
        <v>180</v>
      </c>
      <c r="C29" s="23">
        <v>75</v>
      </c>
      <c r="D29" s="23">
        <v>52</v>
      </c>
      <c r="E29" s="22">
        <v>203</v>
      </c>
      <c r="F29" s="14"/>
    </row>
    <row r="30" spans="1:6" ht="15.75">
      <c r="A30" s="5" t="s">
        <v>20</v>
      </c>
      <c r="B30" s="22">
        <v>66</v>
      </c>
      <c r="C30" s="22">
        <v>0</v>
      </c>
      <c r="D30" s="22">
        <v>1</v>
      </c>
      <c r="E30" s="22">
        <v>65</v>
      </c>
      <c r="F30" s="14"/>
    </row>
    <row r="31" spans="1:6" ht="15.75">
      <c r="A31" s="5" t="s">
        <v>53</v>
      </c>
      <c r="B31" s="22">
        <v>0</v>
      </c>
      <c r="C31" s="22">
        <v>7</v>
      </c>
      <c r="D31" s="22">
        <v>0</v>
      </c>
      <c r="E31" s="22">
        <v>7</v>
      </c>
      <c r="F31" s="14"/>
    </row>
    <row r="32" spans="1:6" ht="15.75">
      <c r="A32" s="26" t="s">
        <v>15</v>
      </c>
      <c r="B32" s="29">
        <v>89</v>
      </c>
      <c r="C32" s="29">
        <v>0</v>
      </c>
      <c r="D32" s="27">
        <v>16</v>
      </c>
      <c r="E32" s="29">
        <v>73</v>
      </c>
      <c r="F32" s="14"/>
    </row>
    <row r="33" spans="1:6" ht="15.75">
      <c r="A33" s="18"/>
      <c r="B33" s="18"/>
      <c r="C33" s="18"/>
      <c r="D33" s="18"/>
      <c r="E33" s="18"/>
      <c r="F33" s="12"/>
    </row>
    <row r="34" spans="1:6" ht="15.75">
      <c r="A34" s="5" t="s">
        <v>66</v>
      </c>
      <c r="B34" s="14"/>
      <c r="C34" s="14"/>
      <c r="D34" s="14"/>
      <c r="E34" s="14"/>
      <c r="F34" s="14"/>
    </row>
    <row r="35" spans="1:6" ht="15.75">
      <c r="A35" s="5" t="s">
        <v>67</v>
      </c>
      <c r="B35" s="14"/>
      <c r="C35" s="14"/>
      <c r="D35" s="14"/>
      <c r="E35" s="14"/>
      <c r="F35" s="14"/>
    </row>
    <row r="36" spans="1:6" ht="15.75">
      <c r="A36" s="5"/>
      <c r="B36" s="5"/>
      <c r="C36" s="5"/>
      <c r="D36" s="5"/>
      <c r="E36" s="5"/>
      <c r="F36" s="5"/>
    </row>
    <row r="37" spans="1:6" ht="15.75">
      <c r="A37" s="5" t="s">
        <v>68</v>
      </c>
      <c r="B37" s="5"/>
      <c r="C37" s="5"/>
      <c r="D37" s="5"/>
      <c r="E37" s="5"/>
      <c r="F37" s="5"/>
    </row>
    <row r="38" spans="1:6" ht="15.75">
      <c r="A38" s="5" t="s">
        <v>64</v>
      </c>
      <c r="B38" s="5"/>
      <c r="C38" s="5"/>
      <c r="D38" s="5"/>
      <c r="E38" s="5"/>
      <c r="F38" s="5"/>
    </row>
    <row r="39" spans="1:6" ht="15.75">
      <c r="A39" s="5"/>
      <c r="B39" s="5"/>
      <c r="C39" s="5"/>
      <c r="D39" s="5"/>
      <c r="E39" s="5"/>
      <c r="F39" s="5"/>
    </row>
    <row r="40" spans="1:6" ht="15.75">
      <c r="A40" s="5"/>
      <c r="B40" s="5"/>
      <c r="C40" s="5"/>
      <c r="D40" s="5"/>
      <c r="E40" s="5"/>
      <c r="F40" s="5"/>
    </row>
    <row r="41" spans="1:6" ht="15.75">
      <c r="A41" s="5"/>
      <c r="B41" s="5"/>
      <c r="C41" s="5"/>
      <c r="D41" s="5"/>
      <c r="E41" s="5"/>
      <c r="F41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A1" sqref="A1"/>
    </sheetView>
  </sheetViews>
  <sheetFormatPr defaultColWidth="18.77734375" defaultRowHeight="15.75"/>
  <cols>
    <col min="1" max="1" width="55.77734375" style="0" customWidth="1"/>
  </cols>
  <sheetData>
    <row r="1" spans="1:6" ht="20.25">
      <c r="A1" s="38" t="s">
        <v>51</v>
      </c>
      <c r="B1" s="32"/>
      <c r="C1" s="7"/>
      <c r="D1" s="7"/>
      <c r="E1" s="7"/>
      <c r="F1" s="7"/>
    </row>
    <row r="2" spans="1:6" ht="20.25">
      <c r="A2" s="38" t="s">
        <v>17</v>
      </c>
      <c r="B2" s="7"/>
      <c r="C2" s="7"/>
      <c r="D2" s="7"/>
      <c r="E2" s="7"/>
      <c r="F2" s="7"/>
    </row>
    <row r="3" spans="1:6" ht="20.25">
      <c r="A3" s="39" t="s">
        <v>7</v>
      </c>
      <c r="B3" s="7"/>
      <c r="C3" s="7"/>
      <c r="D3" s="7"/>
      <c r="E3" s="7"/>
      <c r="F3" s="7"/>
    </row>
    <row r="4" spans="1:6" ht="15.75">
      <c r="A4" s="7"/>
      <c r="B4" s="7"/>
      <c r="C4" s="7"/>
      <c r="D4" s="7"/>
      <c r="E4" s="7"/>
      <c r="F4" s="7"/>
    </row>
    <row r="5" spans="1:6" ht="17.25">
      <c r="A5" s="33" t="s">
        <v>16</v>
      </c>
      <c r="B5" s="34" t="s">
        <v>32</v>
      </c>
      <c r="C5" s="34" t="s">
        <v>0</v>
      </c>
      <c r="D5" s="34" t="s">
        <v>1</v>
      </c>
      <c r="E5" s="35" t="s">
        <v>33</v>
      </c>
      <c r="F5" s="7"/>
    </row>
    <row r="6" spans="1:6" ht="15.75">
      <c r="A6" s="7"/>
      <c r="B6" s="36"/>
      <c r="C6" s="36"/>
      <c r="D6" s="36"/>
      <c r="E6" s="36"/>
      <c r="F6" s="7"/>
    </row>
    <row r="7" spans="1:6" ht="15.75">
      <c r="A7" s="5" t="s">
        <v>9</v>
      </c>
      <c r="B7" s="13">
        <v>34539</v>
      </c>
      <c r="C7" s="13">
        <v>4713</v>
      </c>
      <c r="D7" s="13">
        <v>5025</v>
      </c>
      <c r="E7" s="13">
        <v>34227</v>
      </c>
      <c r="F7" s="14"/>
    </row>
    <row r="8" spans="1:6" ht="15.75">
      <c r="A8" s="5" t="s">
        <v>18</v>
      </c>
      <c r="B8" s="22">
        <f>SUM(B9:B19)</f>
        <v>34352</v>
      </c>
      <c r="C8" s="22">
        <f>SUM(C9:C19)</f>
        <v>4702</v>
      </c>
      <c r="D8" s="22">
        <f>SUM(D9:D19)</f>
        <v>5005</v>
      </c>
      <c r="E8" s="22">
        <f>SUM(E9:E19)</f>
        <v>34049</v>
      </c>
      <c r="F8" s="14"/>
    </row>
    <row r="9" spans="1:6" ht="15.75">
      <c r="A9" s="5" t="s">
        <v>3</v>
      </c>
      <c r="B9" s="23">
        <v>5665</v>
      </c>
      <c r="C9" s="23">
        <v>441</v>
      </c>
      <c r="D9" s="23">
        <v>329</v>
      </c>
      <c r="E9" s="23">
        <v>5777</v>
      </c>
      <c r="F9" s="14"/>
    </row>
    <row r="10" spans="1:6" ht="15.75">
      <c r="A10" s="5" t="s">
        <v>6</v>
      </c>
      <c r="B10" s="22">
        <v>607</v>
      </c>
      <c r="C10" s="22">
        <v>159</v>
      </c>
      <c r="D10" s="22">
        <v>56</v>
      </c>
      <c r="E10" s="22">
        <v>710</v>
      </c>
      <c r="F10" s="14"/>
    </row>
    <row r="11" spans="1:6" ht="15.75">
      <c r="A11" s="5" t="s">
        <v>52</v>
      </c>
      <c r="B11" s="23">
        <v>30</v>
      </c>
      <c r="C11" s="22">
        <v>0</v>
      </c>
      <c r="D11" s="23">
        <v>13</v>
      </c>
      <c r="E11" s="22">
        <v>17</v>
      </c>
      <c r="F11" s="14"/>
    </row>
    <row r="12" spans="1:6" ht="15.75">
      <c r="A12" s="5" t="s">
        <v>2</v>
      </c>
      <c r="B12" s="23">
        <v>1317</v>
      </c>
      <c r="C12" s="23">
        <v>163</v>
      </c>
      <c r="D12" s="23">
        <v>82</v>
      </c>
      <c r="E12" s="22">
        <v>1398</v>
      </c>
      <c r="F12" s="14"/>
    </row>
    <row r="13" spans="1:6" ht="15.75">
      <c r="A13" s="5" t="s">
        <v>8</v>
      </c>
      <c r="B13" s="23">
        <v>4449</v>
      </c>
      <c r="C13" s="22">
        <v>0</v>
      </c>
      <c r="D13" s="23">
        <v>132</v>
      </c>
      <c r="E13" s="22">
        <v>4317</v>
      </c>
      <c r="F13" s="14"/>
    </row>
    <row r="14" spans="1:6" ht="17.25">
      <c r="A14" s="5" t="s">
        <v>63</v>
      </c>
      <c r="B14" s="22">
        <v>507</v>
      </c>
      <c r="C14" s="22">
        <v>0</v>
      </c>
      <c r="D14" s="22">
        <v>3</v>
      </c>
      <c r="E14" s="22">
        <v>504</v>
      </c>
      <c r="F14" s="14"/>
    </row>
    <row r="15" spans="1:6" ht="15.75">
      <c r="A15" s="5" t="s">
        <v>10</v>
      </c>
      <c r="B15" s="22">
        <v>2354</v>
      </c>
      <c r="C15" s="22">
        <v>0</v>
      </c>
      <c r="D15" s="22">
        <v>43</v>
      </c>
      <c r="E15" s="22">
        <v>2311</v>
      </c>
      <c r="F15" s="14"/>
    </row>
    <row r="16" spans="1:6" ht="15.75">
      <c r="A16" s="5" t="s">
        <v>4</v>
      </c>
      <c r="B16" s="23">
        <v>8895</v>
      </c>
      <c r="C16" s="23">
        <v>3119</v>
      </c>
      <c r="D16" s="23">
        <v>3407</v>
      </c>
      <c r="E16" s="22">
        <v>8607</v>
      </c>
      <c r="F16" s="14"/>
    </row>
    <row r="17" spans="1:6" ht="15.75">
      <c r="A17" s="5" t="s">
        <v>19</v>
      </c>
      <c r="B17" s="22">
        <v>4495</v>
      </c>
      <c r="C17" s="22">
        <v>0</v>
      </c>
      <c r="D17" s="22">
        <v>217</v>
      </c>
      <c r="E17" s="22">
        <v>4278</v>
      </c>
      <c r="F17" s="14"/>
    </row>
    <row r="18" spans="1:6" ht="15.75">
      <c r="A18" s="5" t="s">
        <v>43</v>
      </c>
      <c r="B18" s="22">
        <v>242</v>
      </c>
      <c r="C18" s="22">
        <v>0</v>
      </c>
      <c r="D18" s="23">
        <v>28</v>
      </c>
      <c r="E18" s="22">
        <v>214</v>
      </c>
      <c r="F18" s="14"/>
    </row>
    <row r="19" spans="1:6" ht="15.75">
      <c r="A19" s="5" t="s">
        <v>5</v>
      </c>
      <c r="B19" s="22">
        <v>5791</v>
      </c>
      <c r="C19" s="22">
        <v>820</v>
      </c>
      <c r="D19" s="22">
        <v>695</v>
      </c>
      <c r="E19" s="22">
        <v>5916</v>
      </c>
      <c r="F19" s="14"/>
    </row>
    <row r="20" spans="1:6" ht="15.75">
      <c r="A20" s="16" t="s">
        <v>69</v>
      </c>
      <c r="B20" s="22">
        <v>3</v>
      </c>
      <c r="C20" s="22">
        <v>0</v>
      </c>
      <c r="D20" s="22">
        <v>3</v>
      </c>
      <c r="E20" s="22">
        <v>0</v>
      </c>
      <c r="F20" s="14"/>
    </row>
    <row r="21" spans="1:6" ht="15.75">
      <c r="A21" s="16" t="s">
        <v>57</v>
      </c>
      <c r="B21" s="22">
        <v>184</v>
      </c>
      <c r="C21" s="22">
        <v>11</v>
      </c>
      <c r="D21" s="22">
        <v>17</v>
      </c>
      <c r="E21" s="22">
        <v>178</v>
      </c>
      <c r="F21" s="14"/>
    </row>
    <row r="22" spans="1:6" ht="15.75">
      <c r="A22" s="5"/>
      <c r="B22" s="13"/>
      <c r="C22" s="13"/>
      <c r="D22" s="13"/>
      <c r="E22" s="13"/>
      <c r="F22" s="12"/>
    </row>
    <row r="23" spans="1:6" ht="15.75">
      <c r="A23" s="16" t="s">
        <v>38</v>
      </c>
      <c r="B23" s="13">
        <v>7938</v>
      </c>
      <c r="C23" s="13">
        <v>970</v>
      </c>
      <c r="D23" s="13">
        <v>1083</v>
      </c>
      <c r="E23" s="13">
        <v>7825</v>
      </c>
      <c r="F23" s="14"/>
    </row>
    <row r="24" spans="1:6" ht="15.75">
      <c r="A24" s="16" t="s">
        <v>11</v>
      </c>
      <c r="B24" s="22">
        <f>SUM(B25:B28)</f>
        <v>7639</v>
      </c>
      <c r="C24" s="22">
        <f>SUM(C25:C28)</f>
        <v>866</v>
      </c>
      <c r="D24" s="22">
        <f>SUM(D25:D28)</f>
        <v>1022</v>
      </c>
      <c r="E24" s="22">
        <f>SUM(E25:E28)</f>
        <v>7483</v>
      </c>
      <c r="F24" s="14"/>
    </row>
    <row r="25" spans="1:6" ht="15.75">
      <c r="A25" s="16" t="s">
        <v>12</v>
      </c>
      <c r="B25" s="22">
        <v>4287</v>
      </c>
      <c r="C25" s="22">
        <v>387</v>
      </c>
      <c r="D25" s="22">
        <v>527</v>
      </c>
      <c r="E25" s="22">
        <v>4147</v>
      </c>
      <c r="F25" s="14"/>
    </row>
    <row r="26" spans="1:6" ht="15.75">
      <c r="A26" s="5" t="s">
        <v>13</v>
      </c>
      <c r="B26" s="23">
        <v>590</v>
      </c>
      <c r="C26" s="23">
        <v>63</v>
      </c>
      <c r="D26" s="23">
        <v>19</v>
      </c>
      <c r="E26" s="22">
        <v>634</v>
      </c>
      <c r="F26" s="14"/>
    </row>
    <row r="27" spans="1:6" ht="15.75">
      <c r="A27" s="5" t="s">
        <v>70</v>
      </c>
      <c r="B27" s="22">
        <v>2896</v>
      </c>
      <c r="C27" s="22">
        <v>400</v>
      </c>
      <c r="D27" s="22">
        <v>486</v>
      </c>
      <c r="E27" s="22">
        <v>2810</v>
      </c>
      <c r="F27" s="14"/>
    </row>
    <row r="28" spans="1:6" ht="15.75">
      <c r="A28" s="5" t="s">
        <v>71</v>
      </c>
      <c r="B28" s="22">
        <v>-134</v>
      </c>
      <c r="C28" s="22">
        <v>16</v>
      </c>
      <c r="D28" s="22">
        <v>-10</v>
      </c>
      <c r="E28" s="22">
        <v>-108</v>
      </c>
      <c r="F28" s="14"/>
    </row>
    <row r="29" spans="1:6" ht="15.75">
      <c r="A29" s="24" t="s">
        <v>46</v>
      </c>
      <c r="B29" s="27">
        <v>10</v>
      </c>
      <c r="C29" s="22">
        <v>0</v>
      </c>
      <c r="D29" s="27">
        <v>3</v>
      </c>
      <c r="E29" s="29">
        <v>7</v>
      </c>
      <c r="F29" s="14"/>
    </row>
    <row r="30" spans="1:6" ht="15.75">
      <c r="A30" s="5" t="s">
        <v>14</v>
      </c>
      <c r="B30" s="23">
        <v>178</v>
      </c>
      <c r="C30" s="23">
        <v>42</v>
      </c>
      <c r="D30" s="23">
        <v>40</v>
      </c>
      <c r="E30" s="22">
        <v>180</v>
      </c>
      <c r="F30" s="14"/>
    </row>
    <row r="31" spans="1:6" ht="15.75">
      <c r="A31" s="16" t="s">
        <v>26</v>
      </c>
      <c r="B31" s="22">
        <v>3</v>
      </c>
      <c r="C31" s="22">
        <v>0</v>
      </c>
      <c r="D31" s="22">
        <v>3</v>
      </c>
      <c r="E31" s="22">
        <v>0</v>
      </c>
      <c r="F31" s="14"/>
    </row>
    <row r="32" spans="1:6" ht="15.75">
      <c r="A32" s="5" t="s">
        <v>20</v>
      </c>
      <c r="B32" s="23">
        <v>4</v>
      </c>
      <c r="C32" s="22">
        <v>62</v>
      </c>
      <c r="D32" s="22">
        <v>0</v>
      </c>
      <c r="E32" s="22">
        <v>66</v>
      </c>
      <c r="F32" s="14"/>
    </row>
    <row r="33" spans="1:6" ht="15.75">
      <c r="A33" s="26" t="s">
        <v>15</v>
      </c>
      <c r="B33" s="29">
        <v>104</v>
      </c>
      <c r="C33" s="29">
        <v>0</v>
      </c>
      <c r="D33" s="27">
        <v>15</v>
      </c>
      <c r="E33" s="29">
        <v>89</v>
      </c>
      <c r="F33" s="14"/>
    </row>
    <row r="34" spans="1:6" ht="15.75">
      <c r="A34" s="37"/>
      <c r="B34" s="37"/>
      <c r="C34" s="37"/>
      <c r="D34" s="37"/>
      <c r="E34" s="37"/>
      <c r="F34" s="12"/>
    </row>
    <row r="35" spans="1:6" ht="15.75">
      <c r="A35" s="5" t="s">
        <v>72</v>
      </c>
      <c r="B35" s="14"/>
      <c r="C35" s="14"/>
      <c r="D35" s="14"/>
      <c r="E35" s="14"/>
      <c r="F35" s="14"/>
    </row>
    <row r="36" spans="1:6" ht="15.75">
      <c r="A36" s="5" t="s">
        <v>73</v>
      </c>
      <c r="B36" s="14"/>
      <c r="C36" s="14"/>
      <c r="D36" s="14"/>
      <c r="E36" s="14"/>
      <c r="F36" s="14"/>
    </row>
    <row r="37" spans="1:6" ht="15.75">
      <c r="A37" s="7"/>
      <c r="B37" s="7"/>
      <c r="C37" s="7"/>
      <c r="D37" s="7"/>
      <c r="E37" s="7"/>
      <c r="F37" s="7"/>
    </row>
    <row r="38" spans="1:6" ht="15.75">
      <c r="A38" s="7" t="s">
        <v>74</v>
      </c>
      <c r="B38" s="7"/>
      <c r="C38" s="7"/>
      <c r="D38" s="7"/>
      <c r="E38" s="7"/>
      <c r="F38" s="7"/>
    </row>
    <row r="39" spans="1:6" ht="15.75">
      <c r="A39" s="5" t="s">
        <v>64</v>
      </c>
      <c r="B39" s="7"/>
      <c r="C39" s="7"/>
      <c r="D39" s="7"/>
      <c r="E39" s="7"/>
      <c r="F39" s="7"/>
    </row>
    <row r="40" spans="1:6" ht="15.75">
      <c r="A40" s="7"/>
      <c r="B40" s="7"/>
      <c r="C40" s="7"/>
      <c r="D40" s="7"/>
      <c r="E40" s="7"/>
      <c r="F40" s="7"/>
    </row>
    <row r="41" spans="1:6" ht="15.75">
      <c r="A41" s="7"/>
      <c r="B41" s="7"/>
      <c r="C41" s="7"/>
      <c r="D41" s="7"/>
      <c r="E41" s="7"/>
      <c r="F41" s="7"/>
    </row>
    <row r="42" spans="1:6" ht="15.75">
      <c r="A42" s="7"/>
      <c r="B42" s="7"/>
      <c r="C42" s="7"/>
      <c r="D42" s="7"/>
      <c r="E42" s="7"/>
      <c r="F42" s="7"/>
    </row>
    <row r="43" spans="1:6" ht="15.75">
      <c r="A43" s="7"/>
      <c r="B43" s="7"/>
      <c r="C43" s="7"/>
      <c r="D43" s="7"/>
      <c r="E43" s="7"/>
      <c r="F43" s="7"/>
    </row>
    <row r="44" spans="1:6" ht="15.75">
      <c r="A44" s="7"/>
      <c r="B44" s="7"/>
      <c r="C44" s="7"/>
      <c r="D44" s="7"/>
      <c r="E44" s="7"/>
      <c r="F44" s="7"/>
    </row>
    <row r="45" spans="1:6" ht="15.75">
      <c r="A45" s="7"/>
      <c r="B45" s="7"/>
      <c r="C45" s="7"/>
      <c r="D45" s="7"/>
      <c r="E45" s="7"/>
      <c r="F45" s="7"/>
    </row>
  </sheetData>
  <sheetProtection/>
  <printOptions/>
  <pageMargins left="0.7" right="0.7" top="0.75" bottom="0.75" header="0.3" footer="0.3"/>
  <pageSetup fitToHeight="1" fitToWidth="1" horizontalDpi="600" verticalDpi="600" orientation="landscape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A1" sqref="A1"/>
    </sheetView>
  </sheetViews>
  <sheetFormatPr defaultColWidth="18.77734375" defaultRowHeight="15.75"/>
  <cols>
    <col min="1" max="1" width="55.77734375" style="0" customWidth="1"/>
  </cols>
  <sheetData>
    <row r="1" spans="1:7" ht="20.25">
      <c r="A1" s="38" t="s">
        <v>51</v>
      </c>
      <c r="B1" s="32"/>
      <c r="C1" s="7"/>
      <c r="D1" s="7"/>
      <c r="E1" s="7"/>
      <c r="F1" s="7"/>
      <c r="G1" s="7"/>
    </row>
    <row r="2" spans="1:7" ht="20.25">
      <c r="A2" s="38" t="s">
        <v>17</v>
      </c>
      <c r="B2" s="7"/>
      <c r="C2" s="7"/>
      <c r="D2" s="7"/>
      <c r="E2" s="7"/>
      <c r="F2" s="7"/>
      <c r="G2" s="7"/>
    </row>
    <row r="3" spans="1:7" ht="20.25">
      <c r="A3" s="39" t="s">
        <v>7</v>
      </c>
      <c r="B3" s="7"/>
      <c r="C3" s="7"/>
      <c r="D3" s="7"/>
      <c r="E3" s="7"/>
      <c r="F3" s="7"/>
      <c r="G3" s="7"/>
    </row>
    <row r="4" spans="1:7" ht="15.75">
      <c r="A4" s="7"/>
      <c r="B4" s="7"/>
      <c r="C4" s="7"/>
      <c r="D4" s="7"/>
      <c r="E4" s="7"/>
      <c r="F4" s="7"/>
      <c r="G4" s="7"/>
    </row>
    <row r="5" spans="1:7" ht="17.25">
      <c r="A5" s="33" t="s">
        <v>16</v>
      </c>
      <c r="B5" s="34" t="s">
        <v>32</v>
      </c>
      <c r="C5" s="34" t="s">
        <v>0</v>
      </c>
      <c r="D5" s="34" t="s">
        <v>1</v>
      </c>
      <c r="E5" s="35" t="s">
        <v>33</v>
      </c>
      <c r="F5" s="7"/>
      <c r="G5" s="7"/>
    </row>
    <row r="6" spans="1:7" ht="15.75">
      <c r="A6" s="7"/>
      <c r="B6" s="36"/>
      <c r="C6" s="36"/>
      <c r="D6" s="36"/>
      <c r="E6" s="36"/>
      <c r="F6" s="7"/>
      <c r="G6" s="7"/>
    </row>
    <row r="7" spans="1:7" ht="15.75">
      <c r="A7" s="5" t="s">
        <v>9</v>
      </c>
      <c r="B7" s="13">
        <v>33849</v>
      </c>
      <c r="C7" s="13">
        <v>3782</v>
      </c>
      <c r="D7" s="13">
        <v>3092</v>
      </c>
      <c r="E7" s="13">
        <v>34539</v>
      </c>
      <c r="F7" s="14"/>
      <c r="G7" s="7"/>
    </row>
    <row r="8" spans="1:7" ht="15.75">
      <c r="A8" s="5" t="s">
        <v>18</v>
      </c>
      <c r="B8" s="22">
        <f>SUM(B9:B19)</f>
        <v>33663</v>
      </c>
      <c r="C8" s="22">
        <f>SUM(C9:C19)</f>
        <v>3762</v>
      </c>
      <c r="D8" s="22">
        <f>SUM(D9:D19)</f>
        <v>3073</v>
      </c>
      <c r="E8" s="22">
        <f>SUM(E9:E19)</f>
        <v>34352</v>
      </c>
      <c r="F8" s="14"/>
      <c r="G8" s="7"/>
    </row>
    <row r="9" spans="1:7" ht="15.75">
      <c r="A9" s="5" t="s">
        <v>3</v>
      </c>
      <c r="B9" s="23">
        <v>5508</v>
      </c>
      <c r="C9" s="23">
        <v>1398</v>
      </c>
      <c r="D9" s="23">
        <v>1241</v>
      </c>
      <c r="E9" s="23">
        <v>5665</v>
      </c>
      <c r="F9" s="14"/>
      <c r="G9" s="7"/>
    </row>
    <row r="10" spans="1:7" ht="15.75">
      <c r="A10" s="5" t="s">
        <v>6</v>
      </c>
      <c r="B10" s="22">
        <v>493</v>
      </c>
      <c r="C10" s="22">
        <v>169</v>
      </c>
      <c r="D10" s="22">
        <v>55</v>
      </c>
      <c r="E10" s="22">
        <v>607</v>
      </c>
      <c r="F10" s="12"/>
      <c r="G10" s="7"/>
    </row>
    <row r="11" spans="1:7" ht="15.75">
      <c r="A11" s="5" t="s">
        <v>52</v>
      </c>
      <c r="B11" s="23">
        <v>43</v>
      </c>
      <c r="C11" s="22">
        <v>0</v>
      </c>
      <c r="D11" s="23">
        <v>13</v>
      </c>
      <c r="E11" s="22">
        <v>30</v>
      </c>
      <c r="F11" s="14"/>
      <c r="G11" s="7"/>
    </row>
    <row r="12" spans="1:7" ht="15.75">
      <c r="A12" s="5" t="s">
        <v>2</v>
      </c>
      <c r="B12" s="23">
        <v>1267</v>
      </c>
      <c r="C12" s="23">
        <v>172</v>
      </c>
      <c r="D12" s="23">
        <v>122</v>
      </c>
      <c r="E12" s="22">
        <f>SUM(B12:C12)-D12</f>
        <v>1317</v>
      </c>
      <c r="F12" s="12"/>
      <c r="G12" s="7"/>
    </row>
    <row r="13" spans="1:7" ht="15.75">
      <c r="A13" s="5" t="s">
        <v>8</v>
      </c>
      <c r="B13" s="23">
        <v>4569</v>
      </c>
      <c r="C13" s="22">
        <v>0</v>
      </c>
      <c r="D13" s="23">
        <v>120</v>
      </c>
      <c r="E13" s="22">
        <v>4449</v>
      </c>
      <c r="F13" s="12"/>
      <c r="G13" s="7"/>
    </row>
    <row r="14" spans="1:7" ht="17.25">
      <c r="A14" s="5" t="s">
        <v>63</v>
      </c>
      <c r="B14" s="22">
        <v>510</v>
      </c>
      <c r="C14" s="22">
        <v>0</v>
      </c>
      <c r="D14" s="22">
        <v>3</v>
      </c>
      <c r="E14" s="22">
        <f>SUM(B14:C14)-D14</f>
        <v>507</v>
      </c>
      <c r="F14" s="12"/>
      <c r="G14" s="5"/>
    </row>
    <row r="15" spans="1:7" ht="15.75">
      <c r="A15" s="5" t="s">
        <v>10</v>
      </c>
      <c r="B15" s="22">
        <v>2395</v>
      </c>
      <c r="C15" s="22">
        <v>0</v>
      </c>
      <c r="D15" s="22">
        <v>41</v>
      </c>
      <c r="E15" s="22">
        <v>2354</v>
      </c>
      <c r="F15" s="12"/>
      <c r="G15" s="5"/>
    </row>
    <row r="16" spans="1:7" ht="15.75">
      <c r="A16" s="5" t="s">
        <v>4</v>
      </c>
      <c r="B16" s="23">
        <v>8526</v>
      </c>
      <c r="C16" s="23">
        <v>954</v>
      </c>
      <c r="D16" s="23">
        <v>585</v>
      </c>
      <c r="E16" s="22">
        <v>8895</v>
      </c>
      <c r="F16" s="12"/>
      <c r="G16" s="5"/>
    </row>
    <row r="17" spans="1:7" ht="15.75">
      <c r="A17" s="5" t="s">
        <v>19</v>
      </c>
      <c r="B17" s="22">
        <v>4551</v>
      </c>
      <c r="C17" s="22">
        <v>0</v>
      </c>
      <c r="D17" s="22">
        <v>56</v>
      </c>
      <c r="E17" s="22">
        <v>4495</v>
      </c>
      <c r="F17" s="12"/>
      <c r="G17" s="7"/>
    </row>
    <row r="18" spans="1:7" ht="15.75">
      <c r="A18" s="5" t="s">
        <v>43</v>
      </c>
      <c r="B18" s="22">
        <v>268</v>
      </c>
      <c r="C18" s="22">
        <v>0</v>
      </c>
      <c r="D18" s="23">
        <v>26</v>
      </c>
      <c r="E18" s="22">
        <f>SUM(B18:C18)-D18</f>
        <v>242</v>
      </c>
      <c r="F18" s="12"/>
      <c r="G18" s="7"/>
    </row>
    <row r="19" spans="1:7" ht="15.75">
      <c r="A19" s="5" t="s">
        <v>5</v>
      </c>
      <c r="B19" s="22">
        <v>5533</v>
      </c>
      <c r="C19" s="22">
        <v>1069</v>
      </c>
      <c r="D19" s="22">
        <v>811</v>
      </c>
      <c r="E19" s="22">
        <f>SUM(B19:C19)-D19</f>
        <v>5791</v>
      </c>
      <c r="F19" s="12"/>
      <c r="G19" s="7"/>
    </row>
    <row r="20" spans="1:7" ht="15.75">
      <c r="A20" s="16" t="s">
        <v>69</v>
      </c>
      <c r="B20" s="22">
        <v>10</v>
      </c>
      <c r="C20" s="22">
        <v>0</v>
      </c>
      <c r="D20" s="22">
        <v>7</v>
      </c>
      <c r="E20" s="22">
        <f>SUM(B20:C20)-D20</f>
        <v>3</v>
      </c>
      <c r="F20" s="12"/>
      <c r="G20" s="7"/>
    </row>
    <row r="21" spans="1:7" ht="15.75">
      <c r="A21" s="16" t="s">
        <v>75</v>
      </c>
      <c r="B21" s="22">
        <v>176</v>
      </c>
      <c r="C21" s="22">
        <v>20</v>
      </c>
      <c r="D21" s="22">
        <v>12</v>
      </c>
      <c r="E21" s="22">
        <v>184</v>
      </c>
      <c r="F21" s="12"/>
      <c r="G21" s="7"/>
    </row>
    <row r="22" spans="1:7" ht="15.75">
      <c r="A22" s="5"/>
      <c r="B22" s="23"/>
      <c r="C22" s="23"/>
      <c r="D22" s="23"/>
      <c r="E22" s="22"/>
      <c r="F22" s="12"/>
      <c r="G22" s="7"/>
    </row>
    <row r="23" spans="1:7" ht="15.75">
      <c r="A23" s="16" t="s">
        <v>38</v>
      </c>
      <c r="B23" s="22">
        <f>SUM(B29:B33)+B24</f>
        <v>8025</v>
      </c>
      <c r="C23" s="22">
        <f>SUM(C29:C33)+C24</f>
        <v>533</v>
      </c>
      <c r="D23" s="22">
        <f>SUM(D29:D33)+D24</f>
        <v>620</v>
      </c>
      <c r="E23" s="22">
        <f>SUM(E29:E33)+E24</f>
        <v>7938</v>
      </c>
      <c r="F23" s="12"/>
      <c r="G23" s="7"/>
    </row>
    <row r="24" spans="1:7" ht="15.75">
      <c r="A24" s="16" t="s">
        <v>11</v>
      </c>
      <c r="B24" s="22">
        <f>SUM(B25:B28)</f>
        <v>7835</v>
      </c>
      <c r="C24" s="22">
        <f>SUM(C25:C28)</f>
        <v>369</v>
      </c>
      <c r="D24" s="22">
        <f>SUM(D25:D28)</f>
        <v>565</v>
      </c>
      <c r="E24" s="22">
        <f>SUM(E25:E28)</f>
        <v>7639</v>
      </c>
      <c r="F24" s="12"/>
      <c r="G24" s="7"/>
    </row>
    <row r="25" spans="1:7" ht="15.75">
      <c r="A25" s="16" t="s">
        <v>12</v>
      </c>
      <c r="B25" s="22">
        <v>4369</v>
      </c>
      <c r="C25" s="22">
        <v>44</v>
      </c>
      <c r="D25" s="22">
        <v>126</v>
      </c>
      <c r="E25" s="22">
        <v>4287</v>
      </c>
      <c r="F25" s="12"/>
      <c r="G25" s="7"/>
    </row>
    <row r="26" spans="1:7" ht="15.75">
      <c r="A26" s="5" t="s">
        <v>13</v>
      </c>
      <c r="B26" s="23">
        <v>560</v>
      </c>
      <c r="C26" s="23">
        <v>325</v>
      </c>
      <c r="D26" s="23">
        <v>295</v>
      </c>
      <c r="E26" s="22">
        <v>590</v>
      </c>
      <c r="F26" s="12"/>
      <c r="G26" s="7"/>
    </row>
    <row r="27" spans="1:7" ht="15.75">
      <c r="A27" s="5" t="s">
        <v>70</v>
      </c>
      <c r="B27" s="22">
        <v>3050</v>
      </c>
      <c r="C27" s="22">
        <v>0</v>
      </c>
      <c r="D27" s="22">
        <v>154</v>
      </c>
      <c r="E27" s="22">
        <v>2896</v>
      </c>
      <c r="F27" s="12"/>
      <c r="G27" s="7"/>
    </row>
    <row r="28" spans="1:7" ht="15.75">
      <c r="A28" s="5" t="s">
        <v>71</v>
      </c>
      <c r="B28" s="22">
        <v>-144</v>
      </c>
      <c r="C28" s="22">
        <v>0</v>
      </c>
      <c r="D28" s="22">
        <v>-10</v>
      </c>
      <c r="E28" s="22">
        <v>-134</v>
      </c>
      <c r="F28" s="12"/>
      <c r="G28" s="7"/>
    </row>
    <row r="29" spans="1:7" ht="15.75">
      <c r="A29" s="5" t="s">
        <v>14</v>
      </c>
      <c r="B29" s="23">
        <v>59</v>
      </c>
      <c r="C29" s="23">
        <v>156</v>
      </c>
      <c r="D29" s="23">
        <v>37</v>
      </c>
      <c r="E29" s="22">
        <v>178</v>
      </c>
      <c r="F29" s="12"/>
      <c r="G29" s="7"/>
    </row>
    <row r="30" spans="1:7" ht="15.75">
      <c r="A30" s="16" t="s">
        <v>26</v>
      </c>
      <c r="B30" s="22">
        <v>5</v>
      </c>
      <c r="C30" s="22">
        <v>0</v>
      </c>
      <c r="D30" s="22">
        <v>2</v>
      </c>
      <c r="E30" s="22">
        <f>SUM(B30:C30)-D30</f>
        <v>3</v>
      </c>
      <c r="F30" s="12"/>
      <c r="G30" s="7"/>
    </row>
    <row r="31" spans="1:7" ht="15.75">
      <c r="A31" s="5" t="s">
        <v>76</v>
      </c>
      <c r="B31" s="23">
        <v>4</v>
      </c>
      <c r="C31" s="22">
        <v>0</v>
      </c>
      <c r="D31" s="22">
        <v>0</v>
      </c>
      <c r="E31" s="22">
        <v>4</v>
      </c>
      <c r="F31" s="12"/>
      <c r="G31" s="7"/>
    </row>
    <row r="32" spans="1:7" ht="15.75">
      <c r="A32" s="26" t="s">
        <v>15</v>
      </c>
      <c r="B32" s="29">
        <v>118</v>
      </c>
      <c r="C32" s="29">
        <v>0</v>
      </c>
      <c r="D32" s="27">
        <v>14</v>
      </c>
      <c r="E32" s="29">
        <f>SUM(B32:C32)-D32</f>
        <v>104</v>
      </c>
      <c r="F32" s="12"/>
      <c r="G32" s="7"/>
    </row>
    <row r="33" spans="1:7" ht="15.75">
      <c r="A33" s="40" t="s">
        <v>77</v>
      </c>
      <c r="B33" s="41">
        <v>4</v>
      </c>
      <c r="C33" s="41">
        <v>8</v>
      </c>
      <c r="D33" s="41">
        <v>2</v>
      </c>
      <c r="E33" s="42">
        <v>10</v>
      </c>
      <c r="F33" s="12"/>
      <c r="G33" s="7"/>
    </row>
    <row r="34" spans="1:7" ht="15.75">
      <c r="A34" s="24"/>
      <c r="B34" s="25"/>
      <c r="C34" s="25"/>
      <c r="D34" s="25"/>
      <c r="E34" s="28"/>
      <c r="F34" s="12"/>
      <c r="G34" s="7"/>
    </row>
    <row r="35" spans="1:7" ht="15.75">
      <c r="A35" s="5" t="s">
        <v>78</v>
      </c>
      <c r="B35" s="14"/>
      <c r="C35" s="14"/>
      <c r="D35" s="14"/>
      <c r="E35" s="14"/>
      <c r="F35" s="14"/>
      <c r="G35" s="7"/>
    </row>
    <row r="36" spans="1:7" ht="15.75">
      <c r="A36" s="5" t="s">
        <v>79</v>
      </c>
      <c r="B36" s="14"/>
      <c r="C36" s="14"/>
      <c r="D36" s="14"/>
      <c r="E36" s="14"/>
      <c r="F36" s="14"/>
      <c r="G36" s="7"/>
    </row>
    <row r="37" spans="1:7" ht="15.75">
      <c r="A37" s="7"/>
      <c r="B37" s="7"/>
      <c r="C37" s="7"/>
      <c r="D37" s="7"/>
      <c r="E37" s="7"/>
      <c r="F37" s="7"/>
      <c r="G37" s="7"/>
    </row>
    <row r="38" spans="1:7" ht="15.75">
      <c r="A38" s="7" t="s">
        <v>81</v>
      </c>
      <c r="B38" s="7"/>
      <c r="C38" s="7"/>
      <c r="D38" s="7"/>
      <c r="E38" s="7"/>
      <c r="F38" s="7"/>
      <c r="G38" s="7"/>
    </row>
    <row r="39" spans="1:7" ht="15.75">
      <c r="A39" s="7" t="s">
        <v>80</v>
      </c>
      <c r="B39" s="7"/>
      <c r="C39" s="7"/>
      <c r="D39" s="7"/>
      <c r="E39" s="7"/>
      <c r="F39" s="7"/>
      <c r="G39" s="7"/>
    </row>
    <row r="40" spans="1:7" ht="15.75">
      <c r="A40" s="7"/>
      <c r="B40" s="7"/>
      <c r="C40" s="7"/>
      <c r="D40" s="7"/>
      <c r="E40" s="7"/>
      <c r="F40" s="7"/>
      <c r="G40" s="7"/>
    </row>
    <row r="41" spans="1:7" ht="15.75">
      <c r="A41" s="7"/>
      <c r="B41" s="7"/>
      <c r="C41" s="7"/>
      <c r="D41" s="7"/>
      <c r="E41" s="7"/>
      <c r="F41" s="7"/>
      <c r="G41" s="7"/>
    </row>
    <row r="42" spans="1:7" ht="15.75">
      <c r="A42" s="7"/>
      <c r="B42" s="7"/>
      <c r="C42" s="7"/>
      <c r="D42" s="7"/>
      <c r="E42" s="7"/>
      <c r="F42" s="7"/>
      <c r="G42" s="7"/>
    </row>
  </sheetData>
  <sheetProtection/>
  <printOptions/>
  <pageMargins left="0.7" right="0.7" top="0.75" bottom="0.75" header="0.3" footer="0.3"/>
  <pageSetup fitToHeight="1" fitToWidth="1" horizontalDpi="600" verticalDpi="600" orientation="landscape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1" sqref="A1"/>
    </sheetView>
  </sheetViews>
  <sheetFormatPr defaultColWidth="18.77734375" defaultRowHeight="15.75"/>
  <cols>
    <col min="1" max="1" width="55.77734375" style="0" customWidth="1"/>
  </cols>
  <sheetData>
    <row r="1" spans="1:8" ht="20.25">
      <c r="A1" s="45" t="s">
        <v>51</v>
      </c>
      <c r="B1" s="32"/>
      <c r="C1" s="7"/>
      <c r="D1" s="7"/>
      <c r="E1" s="7"/>
      <c r="F1" s="7"/>
      <c r="G1" s="7"/>
      <c r="H1" s="7"/>
    </row>
    <row r="2" spans="1:8" ht="20.25">
      <c r="A2" s="45" t="s">
        <v>17</v>
      </c>
      <c r="B2" s="7"/>
      <c r="C2" s="7"/>
      <c r="D2" s="7"/>
      <c r="E2" s="7"/>
      <c r="F2" s="7"/>
      <c r="G2" s="7"/>
      <c r="H2" s="7"/>
    </row>
    <row r="3" spans="1:8" ht="20.25">
      <c r="A3" s="46" t="s">
        <v>7</v>
      </c>
      <c r="B3" s="7"/>
      <c r="C3" s="7"/>
      <c r="D3" s="7"/>
      <c r="E3" s="7"/>
      <c r="F3" s="7"/>
      <c r="G3" s="7"/>
      <c r="H3" s="7"/>
    </row>
    <row r="4" spans="1:8" ht="15.75">
      <c r="A4" s="7"/>
      <c r="B4" s="7"/>
      <c r="C4" s="7"/>
      <c r="D4" s="7"/>
      <c r="E4" s="7"/>
      <c r="F4" s="7"/>
      <c r="G4" s="7"/>
      <c r="H4" s="7"/>
    </row>
    <row r="5" spans="1:8" ht="17.25">
      <c r="A5" s="33" t="s">
        <v>16</v>
      </c>
      <c r="B5" s="34" t="s">
        <v>32</v>
      </c>
      <c r="C5" s="34" t="s">
        <v>0</v>
      </c>
      <c r="D5" s="34" t="s">
        <v>1</v>
      </c>
      <c r="E5" s="35" t="s">
        <v>33</v>
      </c>
      <c r="F5" s="7"/>
      <c r="G5" s="7"/>
      <c r="H5" s="7"/>
    </row>
    <row r="6" spans="1:8" ht="15.75">
      <c r="A6" s="7"/>
      <c r="B6" s="36"/>
      <c r="C6" s="36"/>
      <c r="D6" s="36"/>
      <c r="E6" s="36"/>
      <c r="F6" s="7"/>
      <c r="G6" s="7"/>
      <c r="H6" s="7"/>
    </row>
    <row r="7" spans="1:8" ht="15.75">
      <c r="A7" s="5" t="s">
        <v>9</v>
      </c>
      <c r="B7" s="13">
        <v>27225</v>
      </c>
      <c r="C7" s="13">
        <v>11783</v>
      </c>
      <c r="D7" s="13">
        <v>5159</v>
      </c>
      <c r="E7" s="13">
        <v>33849</v>
      </c>
      <c r="F7" s="14"/>
      <c r="G7" s="7"/>
      <c r="H7" s="7"/>
    </row>
    <row r="8" spans="1:8" ht="17.25">
      <c r="A8" s="5" t="s">
        <v>84</v>
      </c>
      <c r="B8" s="22">
        <f>SUM(B9:B19)</f>
        <v>26982</v>
      </c>
      <c r="C8" s="22">
        <f>SUM(C9:C19)</f>
        <v>11773</v>
      </c>
      <c r="D8" s="22">
        <f>SUM(D9:D19)</f>
        <v>5092</v>
      </c>
      <c r="E8" s="22">
        <f>SUM(E9:E19)</f>
        <v>33663</v>
      </c>
      <c r="F8" s="14"/>
      <c r="G8" s="7"/>
      <c r="H8" s="7"/>
    </row>
    <row r="9" spans="1:8" ht="15.75">
      <c r="A9" s="5" t="s">
        <v>3</v>
      </c>
      <c r="B9" s="23">
        <v>5443</v>
      </c>
      <c r="C9" s="23">
        <v>2115</v>
      </c>
      <c r="D9" s="23">
        <v>2050</v>
      </c>
      <c r="E9" s="23">
        <v>5508</v>
      </c>
      <c r="F9" s="14"/>
      <c r="G9" s="7"/>
      <c r="H9" s="7"/>
    </row>
    <row r="10" spans="1:8" ht="15.75">
      <c r="A10" s="5" t="s">
        <v>6</v>
      </c>
      <c r="B10" s="22">
        <v>409</v>
      </c>
      <c r="C10" s="22">
        <v>139</v>
      </c>
      <c r="D10" s="22">
        <v>55</v>
      </c>
      <c r="E10" s="22">
        <v>493</v>
      </c>
      <c r="F10" s="12"/>
      <c r="G10" s="7"/>
      <c r="H10" s="7"/>
    </row>
    <row r="11" spans="1:8" ht="15.75">
      <c r="A11" s="5" t="s">
        <v>52</v>
      </c>
      <c r="B11" s="23">
        <v>55</v>
      </c>
      <c r="C11" s="22">
        <v>0</v>
      </c>
      <c r="D11" s="23">
        <v>12</v>
      </c>
      <c r="E11" s="22">
        <v>43</v>
      </c>
      <c r="F11" s="14"/>
      <c r="G11" s="7"/>
      <c r="H11" s="7"/>
    </row>
    <row r="12" spans="1:8" ht="15.75">
      <c r="A12" s="5" t="s">
        <v>2</v>
      </c>
      <c r="B12" s="23">
        <v>1175</v>
      </c>
      <c r="C12" s="23">
        <v>614</v>
      </c>
      <c r="D12" s="23">
        <v>522</v>
      </c>
      <c r="E12" s="22">
        <f>SUM(B12:C12)-D12</f>
        <v>1267</v>
      </c>
      <c r="F12" s="12"/>
      <c r="G12" s="7"/>
      <c r="H12" s="7"/>
    </row>
    <row r="13" spans="1:8" ht="15.75">
      <c r="A13" s="5" t="s">
        <v>8</v>
      </c>
      <c r="B13" s="23">
        <v>4576</v>
      </c>
      <c r="C13" s="23">
        <v>223</v>
      </c>
      <c r="D13" s="23">
        <v>230</v>
      </c>
      <c r="E13" s="22">
        <v>4569</v>
      </c>
      <c r="F13" s="12"/>
      <c r="G13" s="7"/>
      <c r="H13" s="7"/>
    </row>
    <row r="14" spans="1:8" ht="17.25">
      <c r="A14" s="5" t="s">
        <v>63</v>
      </c>
      <c r="B14" s="22">
        <v>0</v>
      </c>
      <c r="C14" s="22">
        <v>511</v>
      </c>
      <c r="D14" s="22">
        <v>1</v>
      </c>
      <c r="E14" s="22">
        <f>SUM(B14:C14)-D14</f>
        <v>510</v>
      </c>
      <c r="F14" s="12"/>
      <c r="G14" s="5"/>
      <c r="H14" s="5"/>
    </row>
    <row r="15" spans="1:8" ht="15.75">
      <c r="A15" s="5" t="s">
        <v>10</v>
      </c>
      <c r="B15" s="22">
        <v>2395</v>
      </c>
      <c r="C15" s="22">
        <v>0</v>
      </c>
      <c r="D15" s="22">
        <v>0</v>
      </c>
      <c r="E15" s="22">
        <v>2395</v>
      </c>
      <c r="F15" s="12"/>
      <c r="G15" s="5"/>
      <c r="H15" s="5"/>
    </row>
    <row r="16" spans="1:8" ht="17.25">
      <c r="A16" s="5" t="s">
        <v>85</v>
      </c>
      <c r="B16" s="22">
        <v>0</v>
      </c>
      <c r="C16" s="22">
        <v>4551</v>
      </c>
      <c r="D16" s="22">
        <v>0</v>
      </c>
      <c r="E16" s="22">
        <v>4551</v>
      </c>
      <c r="F16" s="12"/>
      <c r="G16" s="7"/>
      <c r="H16" s="7"/>
    </row>
    <row r="17" spans="1:8" ht="15.75">
      <c r="A17" s="5" t="s">
        <v>43</v>
      </c>
      <c r="B17" s="22">
        <v>292</v>
      </c>
      <c r="C17" s="22">
        <v>0</v>
      </c>
      <c r="D17" s="23">
        <v>24</v>
      </c>
      <c r="E17" s="22">
        <f>SUM(B17:C17)-D17</f>
        <v>268</v>
      </c>
      <c r="F17" s="12"/>
      <c r="G17" s="7"/>
      <c r="H17" s="7"/>
    </row>
    <row r="18" spans="1:8" ht="15.75">
      <c r="A18" s="5" t="s">
        <v>5</v>
      </c>
      <c r="B18" s="22">
        <v>5229</v>
      </c>
      <c r="C18" s="22">
        <v>1180</v>
      </c>
      <c r="D18" s="22">
        <v>876</v>
      </c>
      <c r="E18" s="22">
        <f>SUM(B18:C18)-D18</f>
        <v>5533</v>
      </c>
      <c r="F18" s="12"/>
      <c r="G18" s="7"/>
      <c r="H18" s="7"/>
    </row>
    <row r="19" spans="1:8" ht="15.75">
      <c r="A19" s="5" t="s">
        <v>4</v>
      </c>
      <c r="B19" s="23">
        <v>7408</v>
      </c>
      <c r="C19" s="23">
        <v>2440</v>
      </c>
      <c r="D19" s="23">
        <v>1322</v>
      </c>
      <c r="E19" s="22">
        <v>8526</v>
      </c>
      <c r="F19" s="12"/>
      <c r="G19" s="7"/>
      <c r="H19" s="7"/>
    </row>
    <row r="20" spans="1:8" ht="15.75">
      <c r="A20" s="16" t="s">
        <v>69</v>
      </c>
      <c r="B20" s="22">
        <v>62</v>
      </c>
      <c r="C20" s="22">
        <v>0</v>
      </c>
      <c r="D20" s="22">
        <v>52</v>
      </c>
      <c r="E20" s="22">
        <f>SUM(B20:C20)-D20</f>
        <v>10</v>
      </c>
      <c r="F20" s="12"/>
      <c r="G20" s="7"/>
      <c r="H20" s="7"/>
    </row>
    <row r="21" spans="1:8" ht="15.75">
      <c r="A21" s="16" t="s">
        <v>75</v>
      </c>
      <c r="B21" s="22">
        <v>181</v>
      </c>
      <c r="C21" s="22">
        <v>10</v>
      </c>
      <c r="D21" s="22">
        <v>15</v>
      </c>
      <c r="E21" s="22">
        <v>176</v>
      </c>
      <c r="F21" s="12"/>
      <c r="G21" s="7"/>
      <c r="H21" s="7"/>
    </row>
    <row r="22" spans="1:8" ht="15.75">
      <c r="A22" s="5"/>
      <c r="B22" s="23"/>
      <c r="C22" s="23"/>
      <c r="D22" s="23"/>
      <c r="E22" s="22"/>
      <c r="F22" s="12"/>
      <c r="G22" s="7"/>
      <c r="H22" s="7"/>
    </row>
    <row r="23" spans="1:8" ht="15.75">
      <c r="A23" s="16" t="s">
        <v>38</v>
      </c>
      <c r="B23" s="22">
        <f>SUM(B29:B32)+B24</f>
        <v>7444</v>
      </c>
      <c r="C23" s="22">
        <f>SUM(C29:C32)+C24</f>
        <v>3006</v>
      </c>
      <c r="D23" s="22">
        <f>SUM(D29:D32)+D24</f>
        <v>2429</v>
      </c>
      <c r="E23" s="22">
        <f>SUM(E29:E32)+E24</f>
        <v>8021</v>
      </c>
      <c r="F23" s="12"/>
      <c r="G23" s="7"/>
      <c r="H23" s="7"/>
    </row>
    <row r="24" spans="1:8" ht="15.75">
      <c r="A24" s="16" t="s">
        <v>11</v>
      </c>
      <c r="B24" s="22">
        <f>SUM(B25:B28)</f>
        <v>7258</v>
      </c>
      <c r="C24" s="22">
        <f>SUM(C25:C28)</f>
        <v>2964</v>
      </c>
      <c r="D24" s="22">
        <f>SUM(D25:D28)</f>
        <v>2387</v>
      </c>
      <c r="E24" s="22">
        <f>SUM(E25:E28)</f>
        <v>7835</v>
      </c>
      <c r="F24" s="12"/>
      <c r="G24" s="7"/>
      <c r="H24" s="7"/>
    </row>
    <row r="25" spans="1:8" ht="15.75">
      <c r="A25" s="16" t="s">
        <v>12</v>
      </c>
      <c r="B25" s="22">
        <v>4212</v>
      </c>
      <c r="C25" s="22">
        <v>1339</v>
      </c>
      <c r="D25" s="22">
        <v>1182</v>
      </c>
      <c r="E25" s="22">
        <v>4369</v>
      </c>
      <c r="F25" s="12"/>
      <c r="G25" s="7"/>
      <c r="H25" s="7"/>
    </row>
    <row r="26" spans="1:8" ht="15.75">
      <c r="A26" s="5" t="s">
        <v>13</v>
      </c>
      <c r="B26" s="23">
        <v>426</v>
      </c>
      <c r="C26" s="23">
        <v>155</v>
      </c>
      <c r="D26" s="23">
        <v>21</v>
      </c>
      <c r="E26" s="22">
        <v>560</v>
      </c>
      <c r="F26" s="12"/>
      <c r="G26" s="7"/>
      <c r="H26" s="7"/>
    </row>
    <row r="27" spans="1:8" ht="15.75">
      <c r="A27" s="5" t="s">
        <v>70</v>
      </c>
      <c r="B27" s="22">
        <v>2665</v>
      </c>
      <c r="C27" s="22">
        <v>1601</v>
      </c>
      <c r="D27" s="22">
        <v>1216</v>
      </c>
      <c r="E27" s="22">
        <v>3050</v>
      </c>
      <c r="F27" s="12"/>
      <c r="G27" s="7"/>
      <c r="H27" s="7"/>
    </row>
    <row r="28" spans="1:8" ht="15.75">
      <c r="A28" s="5" t="s">
        <v>71</v>
      </c>
      <c r="B28" s="22">
        <v>-45</v>
      </c>
      <c r="C28" s="22">
        <v>-131</v>
      </c>
      <c r="D28" s="22">
        <v>-32</v>
      </c>
      <c r="E28" s="22">
        <v>-144</v>
      </c>
      <c r="F28" s="12"/>
      <c r="G28" s="7"/>
      <c r="H28" s="7"/>
    </row>
    <row r="29" spans="1:8" ht="15.75">
      <c r="A29" s="5" t="s">
        <v>14</v>
      </c>
      <c r="B29" s="23">
        <v>42</v>
      </c>
      <c r="C29" s="23">
        <v>42</v>
      </c>
      <c r="D29" s="23">
        <v>25</v>
      </c>
      <c r="E29" s="22">
        <v>59</v>
      </c>
      <c r="F29" s="12"/>
      <c r="G29" s="7"/>
      <c r="H29" s="7"/>
    </row>
    <row r="30" spans="1:8" ht="15.75">
      <c r="A30" s="16" t="s">
        <v>26</v>
      </c>
      <c r="B30" s="22">
        <v>8</v>
      </c>
      <c r="C30" s="22">
        <v>0</v>
      </c>
      <c r="D30" s="22">
        <v>3</v>
      </c>
      <c r="E30" s="22">
        <f>SUM(B30:C30)-D30</f>
        <v>5</v>
      </c>
      <c r="F30" s="12"/>
      <c r="G30" s="7"/>
      <c r="H30" s="7"/>
    </row>
    <row r="31" spans="1:8" ht="15.75">
      <c r="A31" s="5" t="s">
        <v>76</v>
      </c>
      <c r="B31" s="23">
        <v>5</v>
      </c>
      <c r="C31" s="22">
        <v>0</v>
      </c>
      <c r="D31" s="23">
        <v>1</v>
      </c>
      <c r="E31" s="22">
        <v>4</v>
      </c>
      <c r="F31" s="12"/>
      <c r="G31" s="7"/>
      <c r="H31" s="7"/>
    </row>
    <row r="32" spans="1:8" ht="15.75">
      <c r="A32" s="16" t="s">
        <v>15</v>
      </c>
      <c r="B32" s="22">
        <v>131</v>
      </c>
      <c r="C32" s="22">
        <v>0</v>
      </c>
      <c r="D32" s="23">
        <v>13</v>
      </c>
      <c r="E32" s="22">
        <f>SUM(B32:C32)-D32</f>
        <v>118</v>
      </c>
      <c r="F32" s="12"/>
      <c r="G32" s="7"/>
      <c r="H32" s="7"/>
    </row>
    <row r="33" spans="1:8" ht="15.75">
      <c r="A33" s="18"/>
      <c r="B33" s="43"/>
      <c r="C33" s="43"/>
      <c r="D33" s="43"/>
      <c r="E33" s="44"/>
      <c r="F33" s="12"/>
      <c r="G33" s="7"/>
      <c r="H33" s="7"/>
    </row>
    <row r="34" spans="1:8" ht="15.75">
      <c r="A34" s="5" t="s">
        <v>82</v>
      </c>
      <c r="B34" s="14"/>
      <c r="C34" s="14"/>
      <c r="D34" s="14"/>
      <c r="E34" s="14"/>
      <c r="F34" s="14"/>
      <c r="G34" s="7"/>
      <c r="H34" s="7"/>
    </row>
    <row r="35" spans="1:8" ht="15.75">
      <c r="A35" s="5" t="s">
        <v>83</v>
      </c>
      <c r="B35" s="14"/>
      <c r="C35" s="14"/>
      <c r="D35" s="14"/>
      <c r="E35" s="14"/>
      <c r="F35" s="14"/>
      <c r="G35" s="7"/>
      <c r="H35" s="7"/>
    </row>
    <row r="36" spans="1:8" ht="33.75" customHeight="1">
      <c r="A36" s="50" t="s">
        <v>86</v>
      </c>
      <c r="B36" s="50"/>
      <c r="C36" s="50"/>
      <c r="D36" s="50"/>
      <c r="E36" s="50"/>
      <c r="F36" s="14"/>
      <c r="G36" s="7"/>
      <c r="H36" s="7"/>
    </row>
    <row r="37" spans="1:8" ht="15.75">
      <c r="A37" s="7"/>
      <c r="B37" s="7"/>
      <c r="C37" s="7"/>
      <c r="D37" s="7"/>
      <c r="E37" s="7"/>
      <c r="F37" s="7"/>
      <c r="G37" s="7"/>
      <c r="H37" s="7"/>
    </row>
    <row r="38" spans="1:8" ht="15.75">
      <c r="A38" s="7" t="s">
        <v>87</v>
      </c>
      <c r="B38" s="7"/>
      <c r="C38" s="7"/>
      <c r="D38" s="7"/>
      <c r="E38" s="7"/>
      <c r="F38" s="7"/>
      <c r="G38" s="7"/>
      <c r="H38" s="7"/>
    </row>
    <row r="39" spans="1:8" ht="15.75">
      <c r="A39" s="7" t="s">
        <v>80</v>
      </c>
      <c r="B39" s="7"/>
      <c r="C39" s="7"/>
      <c r="D39" s="7"/>
      <c r="E39" s="7"/>
      <c r="F39" s="7"/>
      <c r="G39" s="7"/>
      <c r="H39" s="7"/>
    </row>
    <row r="40" spans="1:8" ht="15.75">
      <c r="A40" s="7"/>
      <c r="B40" s="7"/>
      <c r="C40" s="7"/>
      <c r="D40" s="7"/>
      <c r="E40" s="7"/>
      <c r="F40" s="7"/>
      <c r="G40" s="7"/>
      <c r="H40" s="7"/>
    </row>
    <row r="41" spans="1:8" ht="15.75">
      <c r="A41" s="7"/>
      <c r="B41" s="7"/>
      <c r="C41" s="7"/>
      <c r="D41" s="7"/>
      <c r="E41" s="7"/>
      <c r="F41" s="7"/>
      <c r="G41" s="7"/>
      <c r="H41" s="7"/>
    </row>
    <row r="42" spans="1:8" ht="15.75">
      <c r="A42" s="7"/>
      <c r="B42" s="7"/>
      <c r="C42" s="7"/>
      <c r="D42" s="7"/>
      <c r="E42" s="7"/>
      <c r="F42" s="7"/>
      <c r="G42" s="7"/>
      <c r="H42" s="7"/>
    </row>
    <row r="43" spans="1:8" ht="15.75">
      <c r="A43" s="7"/>
      <c r="B43" s="7"/>
      <c r="C43" s="7"/>
      <c r="D43" s="7"/>
      <c r="E43" s="7"/>
      <c r="F43" s="7"/>
      <c r="G43" s="7"/>
      <c r="H43" s="7"/>
    </row>
    <row r="44" spans="1:8" ht="15.75">
      <c r="A44" s="7"/>
      <c r="B44" s="7"/>
      <c r="C44" s="7"/>
      <c r="D44" s="7"/>
      <c r="E44" s="7"/>
      <c r="F44" s="7"/>
      <c r="G44" s="7"/>
      <c r="H44" s="7"/>
    </row>
    <row r="45" spans="1:8" ht="15.75">
      <c r="A45" s="7"/>
      <c r="B45" s="7"/>
      <c r="C45" s="7"/>
      <c r="D45" s="7"/>
      <c r="E45" s="7"/>
      <c r="F45" s="7"/>
      <c r="G45" s="7"/>
      <c r="H45" s="7"/>
    </row>
    <row r="46" spans="1:8" ht="15.75">
      <c r="A46" s="7"/>
      <c r="B46" s="7"/>
      <c r="C46" s="7"/>
      <c r="D46" s="7"/>
      <c r="E46" s="7"/>
      <c r="F46" s="7"/>
      <c r="G46" s="7"/>
      <c r="H46" s="7"/>
    </row>
    <row r="47" spans="1:8" ht="15.75">
      <c r="A47" s="7"/>
      <c r="B47" s="7"/>
      <c r="C47" s="7"/>
      <c r="D47" s="7"/>
      <c r="E47" s="7"/>
      <c r="F47" s="7"/>
      <c r="G47" s="7"/>
      <c r="H47" s="7"/>
    </row>
  </sheetData>
  <sheetProtection/>
  <mergeCells count="1">
    <mergeCell ref="A36:E36"/>
  </mergeCells>
  <printOptions/>
  <pageMargins left="0.7" right="0.7" top="0.75" bottom="0.75" header="0.3" footer="0.3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55.21484375" style="3" customWidth="1"/>
    <col min="2" max="5" width="18.6640625" style="3" customWidth="1"/>
    <col min="6" max="232" width="11.6640625" style="3" customWidth="1"/>
    <col min="233" max="16384" width="11.4453125" style="3" customWidth="1"/>
  </cols>
  <sheetData>
    <row r="1" spans="1:7" ht="20.25">
      <c r="A1" s="21" t="s">
        <v>24</v>
      </c>
      <c r="B1" s="8"/>
      <c r="C1" s="5"/>
      <c r="D1" s="6"/>
      <c r="E1" s="5"/>
      <c r="F1" s="5"/>
      <c r="G1" s="5"/>
    </row>
    <row r="2" spans="1:7" ht="20.25">
      <c r="A2" s="21" t="s">
        <v>17</v>
      </c>
      <c r="B2" s="5"/>
      <c r="C2" s="5"/>
      <c r="D2" s="6"/>
      <c r="E2" s="5"/>
      <c r="F2" s="5"/>
      <c r="G2" s="5"/>
    </row>
    <row r="3" spans="1:7" ht="20.25">
      <c r="A3" s="20" t="s">
        <v>7</v>
      </c>
      <c r="B3" s="5"/>
      <c r="C3" s="5"/>
      <c r="D3" s="5"/>
      <c r="E3" s="5"/>
      <c r="F3" s="5"/>
      <c r="G3" s="5"/>
    </row>
    <row r="4" spans="1:7" ht="15.75">
      <c r="A4" s="5"/>
      <c r="B4" s="5"/>
      <c r="C4" s="5"/>
      <c r="D4" s="5"/>
      <c r="E4" s="5"/>
      <c r="F4" s="5"/>
      <c r="G4" s="5"/>
    </row>
    <row r="5" spans="1:7" ht="17.25">
      <c r="A5" s="9" t="s">
        <v>16</v>
      </c>
      <c r="B5" s="10" t="s">
        <v>32</v>
      </c>
      <c r="C5" s="10" t="s">
        <v>0</v>
      </c>
      <c r="D5" s="10" t="s">
        <v>1</v>
      </c>
      <c r="E5" s="11" t="s">
        <v>33</v>
      </c>
      <c r="F5" s="5"/>
      <c r="G5" s="5"/>
    </row>
    <row r="6" spans="1:7" ht="15.75">
      <c r="A6" s="5"/>
      <c r="B6" s="12"/>
      <c r="C6" s="12"/>
      <c r="D6" s="12"/>
      <c r="E6" s="12"/>
      <c r="F6" s="5"/>
      <c r="G6" s="5"/>
    </row>
    <row r="7" spans="1:7" ht="15.75">
      <c r="A7" s="5" t="s">
        <v>9</v>
      </c>
      <c r="B7" s="13">
        <v>38600</v>
      </c>
      <c r="C7" s="13">
        <v>6450</v>
      </c>
      <c r="D7" s="13">
        <v>6039</v>
      </c>
      <c r="E7" s="13">
        <v>39011</v>
      </c>
      <c r="F7" s="14"/>
      <c r="G7" s="5"/>
    </row>
    <row r="8" spans="1:7" ht="15.75">
      <c r="A8" s="5" t="s">
        <v>18</v>
      </c>
      <c r="B8" s="22">
        <f>SUM(B9:B18)</f>
        <v>38586</v>
      </c>
      <c r="C8" s="22">
        <f>SUM(C9:C18)</f>
        <v>6446</v>
      </c>
      <c r="D8" s="22">
        <f>SUM(D9:D18)</f>
        <v>6034</v>
      </c>
      <c r="E8" s="22">
        <f>SUM(E9:E18)</f>
        <v>38998</v>
      </c>
      <c r="F8" s="14"/>
      <c r="G8" s="5"/>
    </row>
    <row r="9" spans="1:7" ht="15.75">
      <c r="A9" s="5" t="s">
        <v>3</v>
      </c>
      <c r="B9" s="23">
        <v>14697</v>
      </c>
      <c r="C9" s="22">
        <v>3726</v>
      </c>
      <c r="D9" s="23">
        <v>1822</v>
      </c>
      <c r="E9" s="23">
        <v>16601</v>
      </c>
      <c r="F9" s="14"/>
      <c r="G9" s="5"/>
    </row>
    <row r="10" spans="1:7" ht="15.75">
      <c r="A10" s="5" t="s">
        <v>6</v>
      </c>
      <c r="B10" s="22">
        <v>114</v>
      </c>
      <c r="C10" s="22">
        <v>0</v>
      </c>
      <c r="D10" s="22">
        <v>50</v>
      </c>
      <c r="E10" s="22">
        <v>64</v>
      </c>
      <c r="F10" s="14"/>
      <c r="G10" s="5"/>
    </row>
    <row r="11" spans="1:7" ht="15.75">
      <c r="A11" s="5" t="s">
        <v>2</v>
      </c>
      <c r="B11" s="23">
        <v>220</v>
      </c>
      <c r="C11" s="22">
        <v>0</v>
      </c>
      <c r="D11" s="23">
        <v>53</v>
      </c>
      <c r="E11" s="22">
        <v>167</v>
      </c>
      <c r="F11" s="14"/>
      <c r="G11" s="5"/>
    </row>
    <row r="12" spans="1:7" ht="15.75">
      <c r="A12" s="5" t="s">
        <v>8</v>
      </c>
      <c r="B12" s="23">
        <v>1758</v>
      </c>
      <c r="C12" s="22">
        <v>256</v>
      </c>
      <c r="D12" s="23">
        <v>644</v>
      </c>
      <c r="E12" s="22">
        <v>1370</v>
      </c>
      <c r="F12" s="14"/>
      <c r="G12" s="5"/>
    </row>
    <row r="13" spans="1:7" ht="15.75">
      <c r="A13" s="5" t="s">
        <v>22</v>
      </c>
      <c r="B13" s="22">
        <v>204</v>
      </c>
      <c r="C13" s="22">
        <v>0</v>
      </c>
      <c r="D13" s="22">
        <v>32</v>
      </c>
      <c r="E13" s="22">
        <v>172</v>
      </c>
      <c r="F13" s="14"/>
      <c r="G13" s="5"/>
    </row>
    <row r="14" spans="1:7" ht="15.75">
      <c r="A14" s="5" t="s">
        <v>10</v>
      </c>
      <c r="B14" s="22">
        <v>107</v>
      </c>
      <c r="C14" s="22">
        <v>0</v>
      </c>
      <c r="D14" s="22">
        <v>73</v>
      </c>
      <c r="E14" s="22">
        <v>34</v>
      </c>
      <c r="F14" s="14"/>
      <c r="G14" s="5"/>
    </row>
    <row r="15" spans="1:7" ht="15.75">
      <c r="A15" s="5" t="s">
        <v>4</v>
      </c>
      <c r="B15" s="23">
        <v>4321</v>
      </c>
      <c r="C15" s="22">
        <v>0</v>
      </c>
      <c r="D15" s="23">
        <v>1212</v>
      </c>
      <c r="E15" s="22">
        <v>3109</v>
      </c>
      <c r="F15" s="14"/>
      <c r="G15" s="5"/>
    </row>
    <row r="16" spans="1:7" ht="15.75">
      <c r="A16" s="5" t="s">
        <v>19</v>
      </c>
      <c r="B16" s="22">
        <v>660</v>
      </c>
      <c r="C16" s="22">
        <v>0</v>
      </c>
      <c r="D16" s="22">
        <v>660</v>
      </c>
      <c r="E16" s="22">
        <v>0</v>
      </c>
      <c r="F16" s="14"/>
      <c r="G16" s="5"/>
    </row>
    <row r="17" spans="1:7" ht="15.75">
      <c r="A17" s="5" t="s">
        <v>5</v>
      </c>
      <c r="B17" s="22">
        <v>12839</v>
      </c>
      <c r="C17" s="22">
        <v>1693</v>
      </c>
      <c r="D17" s="22">
        <v>1058</v>
      </c>
      <c r="E17" s="22">
        <v>13474</v>
      </c>
      <c r="F17" s="14"/>
      <c r="G17" s="5"/>
    </row>
    <row r="18" spans="1:7" ht="15.75">
      <c r="A18" s="5" t="s">
        <v>27</v>
      </c>
      <c r="B18" s="22">
        <f>3671-5</f>
        <v>3666</v>
      </c>
      <c r="C18" s="22">
        <f>771-0</f>
        <v>771</v>
      </c>
      <c r="D18" s="22">
        <f>430-0</f>
        <v>430</v>
      </c>
      <c r="E18" s="22">
        <f>4012-5</f>
        <v>4007</v>
      </c>
      <c r="F18" s="14"/>
      <c r="G18" s="14"/>
    </row>
    <row r="19" spans="1:7" s="48" customFormat="1" ht="15.75">
      <c r="A19" s="16" t="s">
        <v>23</v>
      </c>
      <c r="B19" s="22">
        <v>14</v>
      </c>
      <c r="C19" s="22">
        <v>4</v>
      </c>
      <c r="D19" s="22">
        <v>5</v>
      </c>
      <c r="E19" s="22">
        <v>13</v>
      </c>
      <c r="F19" s="14"/>
      <c r="G19" s="47"/>
    </row>
    <row r="20" spans="1:7" s="48" customFormat="1" ht="15.75">
      <c r="A20" s="16"/>
      <c r="B20" s="22"/>
      <c r="C20" s="22"/>
      <c r="D20" s="22"/>
      <c r="E20" s="22"/>
      <c r="F20" s="14"/>
      <c r="G20" s="47"/>
    </row>
    <row r="21" spans="1:7" ht="15.75">
      <c r="A21" s="16" t="s">
        <v>28</v>
      </c>
      <c r="B21" s="13">
        <v>14978</v>
      </c>
      <c r="C21" s="13">
        <v>294</v>
      </c>
      <c r="D21" s="13">
        <v>576</v>
      </c>
      <c r="E21" s="13">
        <v>14696</v>
      </c>
      <c r="F21" s="14"/>
      <c r="G21" s="14"/>
    </row>
    <row r="22" spans="1:7" ht="15.75">
      <c r="A22" s="16" t="s">
        <v>11</v>
      </c>
      <c r="B22" s="22">
        <f>SUM(B23:B26)</f>
        <v>14350</v>
      </c>
      <c r="C22" s="22">
        <f>SUM(C23:C26)</f>
        <v>235</v>
      </c>
      <c r="D22" s="22">
        <f>SUM(D23:D26)</f>
        <v>506</v>
      </c>
      <c r="E22" s="22">
        <f>SUM(E23:E26)</f>
        <v>14079</v>
      </c>
      <c r="F22" s="14"/>
      <c r="G22" s="14"/>
    </row>
    <row r="23" spans="1:7" ht="15.75">
      <c r="A23" s="16" t="s">
        <v>12</v>
      </c>
      <c r="B23" s="22">
        <v>8360</v>
      </c>
      <c r="C23" s="22">
        <v>0</v>
      </c>
      <c r="D23" s="22">
        <v>227</v>
      </c>
      <c r="E23" s="22">
        <v>8133</v>
      </c>
      <c r="F23" s="14"/>
      <c r="G23" s="14"/>
    </row>
    <row r="24" spans="1:7" ht="15.75">
      <c r="A24" s="5" t="s">
        <v>13</v>
      </c>
      <c r="B24" s="23">
        <v>682</v>
      </c>
      <c r="C24" s="22">
        <v>0</v>
      </c>
      <c r="D24" s="23">
        <v>32</v>
      </c>
      <c r="E24" s="22">
        <v>650</v>
      </c>
      <c r="F24" s="14"/>
      <c r="G24" s="14"/>
    </row>
    <row r="25" spans="1:7" ht="15.75">
      <c r="A25" s="5" t="s">
        <v>25</v>
      </c>
      <c r="B25" s="22">
        <v>4253</v>
      </c>
      <c r="C25" s="22">
        <v>192</v>
      </c>
      <c r="D25" s="22">
        <v>188</v>
      </c>
      <c r="E25" s="22">
        <v>4257</v>
      </c>
      <c r="F25" s="14"/>
      <c r="G25" s="14"/>
    </row>
    <row r="26" spans="1:7" ht="15.75">
      <c r="A26" s="5" t="s">
        <v>27</v>
      </c>
      <c r="B26" s="22">
        <f>688+61+306</f>
        <v>1055</v>
      </c>
      <c r="C26" s="22">
        <f>0+0+43</f>
        <v>43</v>
      </c>
      <c r="D26" s="22">
        <f>35+3+21</f>
        <v>59</v>
      </c>
      <c r="E26" s="22">
        <f>653+58+328</f>
        <v>1039</v>
      </c>
      <c r="F26" s="14"/>
      <c r="G26" s="14"/>
    </row>
    <row r="27" spans="1:7" ht="15.75">
      <c r="A27" s="5" t="s">
        <v>14</v>
      </c>
      <c r="B27" s="23">
        <v>407</v>
      </c>
      <c r="C27" s="23">
        <v>58</v>
      </c>
      <c r="D27" s="23">
        <v>53</v>
      </c>
      <c r="E27" s="22">
        <v>412</v>
      </c>
      <c r="F27" s="14"/>
      <c r="G27" s="14"/>
    </row>
    <row r="28" spans="1:7" ht="15.75">
      <c r="A28" s="5" t="s">
        <v>26</v>
      </c>
      <c r="B28" s="23">
        <v>11</v>
      </c>
      <c r="C28" s="22">
        <v>0</v>
      </c>
      <c r="D28" s="23">
        <v>3</v>
      </c>
      <c r="E28" s="22">
        <v>8</v>
      </c>
      <c r="F28" s="14"/>
      <c r="G28" s="14"/>
    </row>
    <row r="29" spans="1:7" ht="15.75">
      <c r="A29" s="5" t="s">
        <v>29</v>
      </c>
      <c r="B29" s="22">
        <v>48</v>
      </c>
      <c r="C29" s="22">
        <v>0</v>
      </c>
      <c r="D29" s="23">
        <v>5</v>
      </c>
      <c r="E29" s="22">
        <v>43</v>
      </c>
      <c r="F29" s="14"/>
      <c r="G29" s="14"/>
    </row>
    <row r="30" spans="1:7" ht="15.75">
      <c r="A30" s="5" t="s">
        <v>100</v>
      </c>
      <c r="B30" s="22">
        <v>41</v>
      </c>
      <c r="C30" s="22">
        <v>0</v>
      </c>
      <c r="D30" s="23">
        <v>6</v>
      </c>
      <c r="E30" s="22">
        <v>35</v>
      </c>
      <c r="F30" s="14"/>
      <c r="G30" s="14"/>
    </row>
    <row r="31" spans="1:7" ht="15.75">
      <c r="A31" s="5" t="s">
        <v>20</v>
      </c>
      <c r="B31" s="22">
        <f>44+67</f>
        <v>111</v>
      </c>
      <c r="C31" s="22">
        <f>1+0</f>
        <v>1</v>
      </c>
      <c r="D31" s="22">
        <f>0+1</f>
        <v>1</v>
      </c>
      <c r="E31" s="22">
        <f>45+66</f>
        <v>111</v>
      </c>
      <c r="F31" s="14"/>
      <c r="G31" s="14"/>
    </row>
    <row r="32" spans="1:7" ht="15.75">
      <c r="A32" s="5" t="s">
        <v>15</v>
      </c>
      <c r="B32" s="22">
        <v>10</v>
      </c>
      <c r="C32" s="22">
        <v>0</v>
      </c>
      <c r="D32" s="22">
        <v>2</v>
      </c>
      <c r="E32" s="22">
        <v>8</v>
      </c>
      <c r="F32" s="14"/>
      <c r="G32" s="14"/>
    </row>
    <row r="33" spans="1:7" ht="15.75">
      <c r="A33" s="18"/>
      <c r="B33" s="18"/>
      <c r="C33" s="18"/>
      <c r="D33" s="18"/>
      <c r="E33" s="18"/>
      <c r="F33" s="12"/>
      <c r="G33" s="5"/>
    </row>
    <row r="34" spans="1:7" ht="15.75">
      <c r="A34" s="5" t="s">
        <v>96</v>
      </c>
      <c r="B34" s="14"/>
      <c r="C34" s="14"/>
      <c r="D34" s="14"/>
      <c r="E34" s="14"/>
      <c r="F34" s="14"/>
      <c r="G34" s="5"/>
    </row>
    <row r="35" spans="1:7" ht="15.75">
      <c r="A35" s="5" t="s">
        <v>97</v>
      </c>
      <c r="B35" s="14"/>
      <c r="C35" s="14"/>
      <c r="D35" s="14"/>
      <c r="E35" s="14"/>
      <c r="F35" s="14"/>
      <c r="G35" s="5"/>
    </row>
    <row r="36" spans="1:7" ht="15.75">
      <c r="A36" s="5"/>
      <c r="B36" s="5"/>
      <c r="C36" s="5"/>
      <c r="D36" s="5"/>
      <c r="E36" s="5"/>
      <c r="F36" s="5"/>
      <c r="G36" s="5"/>
    </row>
    <row r="37" spans="1:7" ht="15.75">
      <c r="A37" s="5" t="s">
        <v>90</v>
      </c>
      <c r="B37" s="5"/>
      <c r="C37" s="5"/>
      <c r="D37" s="5"/>
      <c r="E37" s="5"/>
      <c r="F37" s="5"/>
      <c r="G37" s="5"/>
    </row>
    <row r="38" spans="1:7" ht="15.75">
      <c r="A38" s="5" t="s">
        <v>21</v>
      </c>
      <c r="B38" s="5"/>
      <c r="C38" s="5"/>
      <c r="D38" s="5"/>
      <c r="E38" s="5"/>
      <c r="F38" s="5"/>
      <c r="G38" s="5"/>
    </row>
    <row r="39" spans="1:7" ht="15.75">
      <c r="A39" s="5"/>
      <c r="B39" s="5"/>
      <c r="C39" s="5"/>
      <c r="D39" s="5"/>
      <c r="E39" s="5"/>
      <c r="F39" s="5"/>
      <c r="G39" s="5"/>
    </row>
    <row r="40" spans="1:7" ht="15.75">
      <c r="A40" s="5"/>
      <c r="B40" s="5"/>
      <c r="C40" s="5"/>
      <c r="D40" s="5"/>
      <c r="E40" s="5"/>
      <c r="F40" s="5"/>
      <c r="G40" s="5"/>
    </row>
    <row r="41" spans="1:7" ht="15.75">
      <c r="A41" s="5"/>
      <c r="B41" s="5"/>
      <c r="C41" s="5"/>
      <c r="D41" s="5"/>
      <c r="E41" s="5"/>
      <c r="F41" s="5"/>
      <c r="G41" s="5"/>
    </row>
    <row r="42" spans="1:7" ht="15.75">
      <c r="A42" s="19"/>
      <c r="B42" s="5"/>
      <c r="C42" s="5"/>
      <c r="D42" s="5"/>
      <c r="E42" s="5"/>
      <c r="F42" s="5"/>
      <c r="G42" s="5"/>
    </row>
    <row r="43" spans="1:7" ht="15.75">
      <c r="A43" s="5"/>
      <c r="B43" s="5"/>
      <c r="C43" s="5"/>
      <c r="D43" s="5"/>
      <c r="E43" s="5"/>
      <c r="F43" s="5"/>
      <c r="G43" s="5"/>
    </row>
    <row r="44" spans="1:7" ht="15.75">
      <c r="A44" s="5"/>
      <c r="B44" s="5"/>
      <c r="C44" s="5"/>
      <c r="D44" s="5"/>
      <c r="E44" s="5"/>
      <c r="F44" s="5"/>
      <c r="G44" s="5"/>
    </row>
    <row r="45" spans="1:7" ht="15.75">
      <c r="A45" s="5"/>
      <c r="B45" s="5"/>
      <c r="C45" s="5"/>
      <c r="D45" s="5"/>
      <c r="E45" s="5"/>
      <c r="F45" s="5"/>
      <c r="G45" s="5"/>
    </row>
    <row r="46" spans="1:7" ht="15.75">
      <c r="A46" s="5"/>
      <c r="B46" s="5"/>
      <c r="C46" s="5"/>
      <c r="D46" s="5"/>
      <c r="E46" s="5"/>
      <c r="F46" s="5"/>
      <c r="G46" s="5"/>
    </row>
    <row r="47" spans="1:7" ht="15.75">
      <c r="A47" s="5"/>
      <c r="B47" s="5"/>
      <c r="C47" s="5"/>
      <c r="D47" s="5"/>
      <c r="E47" s="5"/>
      <c r="F47" s="5"/>
      <c r="G47" s="5"/>
    </row>
    <row r="48" spans="1:7" ht="15.75">
      <c r="A48" s="5"/>
      <c r="B48" s="5"/>
      <c r="C48" s="5"/>
      <c r="D48" s="5"/>
      <c r="E48" s="5"/>
      <c r="F48" s="5"/>
      <c r="G48" s="5"/>
    </row>
    <row r="49" spans="1:7" ht="15.75">
      <c r="A49" s="5"/>
      <c r="B49" s="5"/>
      <c r="C49" s="5"/>
      <c r="D49" s="5"/>
      <c r="E49" s="5"/>
      <c r="F49" s="5"/>
      <c r="G49" s="5"/>
    </row>
    <row r="50" spans="1:7" ht="15.75">
      <c r="A50" s="5"/>
      <c r="B50" s="5"/>
      <c r="C50" s="5"/>
      <c r="D50" s="5"/>
      <c r="E50" s="5"/>
      <c r="F50" s="5"/>
      <c r="G50" s="5"/>
    </row>
    <row r="51" spans="1:7" ht="15.75">
      <c r="A51" s="5"/>
      <c r="B51" s="5"/>
      <c r="C51" s="5"/>
      <c r="D51" s="5"/>
      <c r="E51" s="5"/>
      <c r="F51" s="5"/>
      <c r="G51" s="5"/>
    </row>
    <row r="52" spans="1:7" ht="15.75">
      <c r="A52" s="5"/>
      <c r="B52" s="5"/>
      <c r="C52" s="5"/>
      <c r="D52" s="5"/>
      <c r="E52" s="5"/>
      <c r="F52" s="5"/>
      <c r="G52" s="5"/>
    </row>
    <row r="60" spans="2:5" ht="15.75">
      <c r="B60" s="49"/>
      <c r="E60" s="49"/>
    </row>
    <row r="61" ht="15.75">
      <c r="B61" s="49"/>
    </row>
    <row r="62" ht="15.75">
      <c r="B62" s="49"/>
    </row>
    <row r="63" ht="15.75">
      <c r="B63" s="49"/>
    </row>
    <row r="64" spans="1:2" ht="15.75">
      <c r="A64" s="49"/>
      <c r="B64" s="49"/>
    </row>
    <row r="65" spans="1:2" ht="15.75">
      <c r="A65" s="49"/>
      <c r="B65" s="49"/>
    </row>
    <row r="66" spans="1:2" ht="15.75">
      <c r="A66" s="49"/>
      <c r="B66" s="49"/>
    </row>
    <row r="67" ht="15.75">
      <c r="A67" s="49"/>
    </row>
    <row r="68" ht="15.75">
      <c r="A68" s="49"/>
    </row>
    <row r="69" ht="15.75">
      <c r="A69" s="49"/>
    </row>
    <row r="71" ht="15.75">
      <c r="A71" s="49"/>
    </row>
    <row r="75" spans="1:2" ht="15.75">
      <c r="A75" s="49"/>
      <c r="B75" s="49"/>
    </row>
    <row r="76" spans="1:2" ht="15.75">
      <c r="A76" s="49"/>
      <c r="B76" s="49"/>
    </row>
    <row r="77" spans="1:2" ht="15.75">
      <c r="A77" s="49"/>
      <c r="B77" s="49"/>
    </row>
  </sheetData>
  <sheetProtection/>
  <printOptions/>
  <pageMargins left="0.323" right="0.25" top="0.5" bottom="0.25" header="0.5" footer="0.5"/>
  <pageSetup fitToHeight="1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55.21484375" style="3" customWidth="1"/>
    <col min="2" max="5" width="18.6640625" style="3" customWidth="1"/>
    <col min="6" max="232" width="11.6640625" style="3" customWidth="1"/>
    <col min="233" max="16384" width="11.4453125" style="3" customWidth="1"/>
  </cols>
  <sheetData>
    <row r="1" spans="1:7" ht="20.25">
      <c r="A1" s="21" t="s">
        <v>24</v>
      </c>
      <c r="B1" s="8"/>
      <c r="C1" s="5"/>
      <c r="D1" s="6"/>
      <c r="E1" s="5"/>
      <c r="F1" s="5"/>
      <c r="G1" s="5"/>
    </row>
    <row r="2" spans="1:7" ht="20.25">
      <c r="A2" s="21" t="s">
        <v>17</v>
      </c>
      <c r="B2" s="5"/>
      <c r="C2" s="5"/>
      <c r="D2" s="6"/>
      <c r="E2" s="5"/>
      <c r="F2" s="5"/>
      <c r="G2" s="5"/>
    </row>
    <row r="3" spans="1:7" ht="20.25">
      <c r="A3" s="20" t="s">
        <v>7</v>
      </c>
      <c r="B3" s="5"/>
      <c r="C3" s="5"/>
      <c r="D3" s="5"/>
      <c r="E3" s="5"/>
      <c r="F3" s="5"/>
      <c r="G3" s="5"/>
    </row>
    <row r="4" spans="1:7" ht="15.75">
      <c r="A4" s="5"/>
      <c r="B4" s="5"/>
      <c r="C4" s="5"/>
      <c r="D4" s="5"/>
      <c r="E4" s="5"/>
      <c r="F4" s="5"/>
      <c r="G4" s="5"/>
    </row>
    <row r="5" spans="1:7" ht="17.25">
      <c r="A5" s="9" t="s">
        <v>16</v>
      </c>
      <c r="B5" s="10" t="s">
        <v>32</v>
      </c>
      <c r="C5" s="10" t="s">
        <v>0</v>
      </c>
      <c r="D5" s="10" t="s">
        <v>1</v>
      </c>
      <c r="E5" s="11" t="s">
        <v>33</v>
      </c>
      <c r="F5" s="5"/>
      <c r="G5" s="5"/>
    </row>
    <row r="6" spans="1:7" ht="15.75">
      <c r="A6" s="5"/>
      <c r="B6" s="12"/>
      <c r="C6" s="12"/>
      <c r="D6" s="12"/>
      <c r="E6" s="12"/>
      <c r="F6" s="5"/>
      <c r="G6" s="5"/>
    </row>
    <row r="7" spans="1:7" ht="15.75">
      <c r="A7" s="5" t="s">
        <v>9</v>
      </c>
      <c r="B7" s="13">
        <v>39054</v>
      </c>
      <c r="C7" s="13">
        <v>5459</v>
      </c>
      <c r="D7" s="13">
        <v>5913</v>
      </c>
      <c r="E7" s="13">
        <v>38600</v>
      </c>
      <c r="F7" s="14"/>
      <c r="G7" s="5"/>
    </row>
    <row r="8" spans="1:7" ht="15.75">
      <c r="A8" s="5" t="s">
        <v>18</v>
      </c>
      <c r="B8" s="22">
        <f>SUM(B9:B18)</f>
        <v>39047</v>
      </c>
      <c r="C8" s="22">
        <f>SUM(C9:C18)</f>
        <v>5449</v>
      </c>
      <c r="D8" s="22">
        <f>SUM(D9:D18)</f>
        <v>5910</v>
      </c>
      <c r="E8" s="22">
        <f>SUM(E9:E18)</f>
        <v>38586</v>
      </c>
      <c r="F8" s="14"/>
      <c r="G8" s="5"/>
    </row>
    <row r="9" spans="1:7" ht="15.75">
      <c r="A9" s="5" t="s">
        <v>3</v>
      </c>
      <c r="B9" s="23">
        <v>14071</v>
      </c>
      <c r="C9" s="22">
        <v>2861</v>
      </c>
      <c r="D9" s="23">
        <v>2235</v>
      </c>
      <c r="E9" s="23">
        <v>14697</v>
      </c>
      <c r="F9" s="14"/>
      <c r="G9" s="5"/>
    </row>
    <row r="10" spans="1:7" ht="15.75">
      <c r="A10" s="5" t="s">
        <v>6</v>
      </c>
      <c r="B10" s="22">
        <v>324</v>
      </c>
      <c r="C10" s="22">
        <v>0</v>
      </c>
      <c r="D10" s="22">
        <v>210</v>
      </c>
      <c r="E10" s="22">
        <v>114</v>
      </c>
      <c r="F10" s="14"/>
      <c r="G10" s="5"/>
    </row>
    <row r="11" spans="1:7" ht="15.75">
      <c r="A11" s="5" t="s">
        <v>2</v>
      </c>
      <c r="B11" s="23">
        <v>366</v>
      </c>
      <c r="C11" s="22">
        <v>0</v>
      </c>
      <c r="D11" s="23">
        <v>146</v>
      </c>
      <c r="E11" s="22">
        <v>220</v>
      </c>
      <c r="F11" s="14"/>
      <c r="G11" s="5"/>
    </row>
    <row r="12" spans="1:7" ht="15.75">
      <c r="A12" s="5" t="s">
        <v>8</v>
      </c>
      <c r="B12" s="23">
        <v>2058</v>
      </c>
      <c r="C12" s="22">
        <v>0</v>
      </c>
      <c r="D12" s="23">
        <v>300</v>
      </c>
      <c r="E12" s="22">
        <v>1758</v>
      </c>
      <c r="F12" s="14"/>
      <c r="G12" s="5"/>
    </row>
    <row r="13" spans="1:7" ht="15.75">
      <c r="A13" s="5" t="s">
        <v>22</v>
      </c>
      <c r="B13" s="22">
        <v>234</v>
      </c>
      <c r="C13" s="22">
        <v>0</v>
      </c>
      <c r="D13" s="22">
        <v>30</v>
      </c>
      <c r="E13" s="22">
        <v>204</v>
      </c>
      <c r="F13" s="14"/>
      <c r="G13" s="5"/>
    </row>
    <row r="14" spans="1:7" ht="15.75">
      <c r="A14" s="5" t="s">
        <v>10</v>
      </c>
      <c r="B14" s="22">
        <v>182</v>
      </c>
      <c r="C14" s="22">
        <v>0</v>
      </c>
      <c r="D14" s="22">
        <v>75</v>
      </c>
      <c r="E14" s="22">
        <v>107</v>
      </c>
      <c r="F14" s="14"/>
      <c r="G14" s="5"/>
    </row>
    <row r="15" spans="1:7" ht="15.75">
      <c r="A15" s="5" t="s">
        <v>4</v>
      </c>
      <c r="B15" s="23">
        <v>4785</v>
      </c>
      <c r="C15" s="22">
        <v>0</v>
      </c>
      <c r="D15" s="23">
        <v>464</v>
      </c>
      <c r="E15" s="22">
        <v>4321</v>
      </c>
      <c r="F15" s="14"/>
      <c r="G15" s="5"/>
    </row>
    <row r="16" spans="1:7" ht="15.75">
      <c r="A16" s="5" t="s">
        <v>19</v>
      </c>
      <c r="B16" s="22">
        <v>1378</v>
      </c>
      <c r="C16" s="22">
        <v>0</v>
      </c>
      <c r="D16" s="22">
        <v>718</v>
      </c>
      <c r="E16" s="22">
        <v>660</v>
      </c>
      <c r="F16" s="14"/>
      <c r="G16" s="5"/>
    </row>
    <row r="17" spans="1:7" ht="15.75">
      <c r="A17" s="5" t="s">
        <v>5</v>
      </c>
      <c r="B17" s="22">
        <v>12352</v>
      </c>
      <c r="C17" s="22">
        <v>1843</v>
      </c>
      <c r="D17" s="22">
        <v>1356</v>
      </c>
      <c r="E17" s="22">
        <v>12839</v>
      </c>
      <c r="F17" s="14"/>
      <c r="G17" s="5"/>
    </row>
    <row r="18" spans="1:7" ht="15.75">
      <c r="A18" s="5" t="s">
        <v>27</v>
      </c>
      <c r="B18" s="22">
        <f>3303-6</f>
        <v>3297</v>
      </c>
      <c r="C18" s="22">
        <f>745-0</f>
        <v>745</v>
      </c>
      <c r="D18" s="22">
        <f>377-1</f>
        <v>376</v>
      </c>
      <c r="E18" s="22">
        <f>3671-5</f>
        <v>3666</v>
      </c>
      <c r="F18" s="14"/>
      <c r="G18" s="14"/>
    </row>
    <row r="19" spans="1:7" s="48" customFormat="1" ht="15.75">
      <c r="A19" s="16" t="s">
        <v>23</v>
      </c>
      <c r="B19" s="22">
        <v>7</v>
      </c>
      <c r="C19" s="22">
        <v>10</v>
      </c>
      <c r="D19" s="22">
        <v>3</v>
      </c>
      <c r="E19" s="22">
        <v>14</v>
      </c>
      <c r="F19" s="14"/>
      <c r="G19" s="47"/>
    </row>
    <row r="20" spans="1:7" s="48" customFormat="1" ht="15.75">
      <c r="A20" s="16"/>
      <c r="B20" s="22"/>
      <c r="C20" s="22"/>
      <c r="D20" s="22"/>
      <c r="E20" s="22"/>
      <c r="F20" s="14"/>
      <c r="G20" s="47"/>
    </row>
    <row r="21" spans="1:7" ht="15.75">
      <c r="A21" s="16" t="s">
        <v>28</v>
      </c>
      <c r="B21" s="13">
        <v>14734</v>
      </c>
      <c r="C21" s="13">
        <v>1958</v>
      </c>
      <c r="D21" s="13">
        <v>1745</v>
      </c>
      <c r="E21" s="13">
        <v>14947</v>
      </c>
      <c r="F21" s="14"/>
      <c r="G21" s="14"/>
    </row>
    <row r="22" spans="1:7" ht="15.75">
      <c r="A22" s="16" t="s">
        <v>11</v>
      </c>
      <c r="B22" s="22">
        <f>SUM(B23:B26)</f>
        <v>14380</v>
      </c>
      <c r="C22" s="22">
        <f>SUM(C23:C26)</f>
        <v>1622</v>
      </c>
      <c r="D22" s="22">
        <f>SUM(D23:D26)</f>
        <v>1652</v>
      </c>
      <c r="E22" s="22">
        <f>SUM(E23:E26)</f>
        <v>14350</v>
      </c>
      <c r="F22" s="14"/>
      <c r="G22" s="14"/>
    </row>
    <row r="23" spans="1:7" ht="15.75">
      <c r="A23" s="16" t="s">
        <v>12</v>
      </c>
      <c r="B23" s="22">
        <v>7992</v>
      </c>
      <c r="C23" s="22">
        <v>1138</v>
      </c>
      <c r="D23" s="22">
        <v>770</v>
      </c>
      <c r="E23" s="22">
        <v>8360</v>
      </c>
      <c r="F23" s="14"/>
      <c r="G23" s="14"/>
    </row>
    <row r="24" spans="1:7" ht="15.75">
      <c r="A24" s="5" t="s">
        <v>13</v>
      </c>
      <c r="B24" s="23">
        <v>1164</v>
      </c>
      <c r="C24" s="22">
        <v>0</v>
      </c>
      <c r="D24" s="23">
        <v>482</v>
      </c>
      <c r="E24" s="22">
        <v>682</v>
      </c>
      <c r="F24" s="14"/>
      <c r="G24" s="14"/>
    </row>
    <row r="25" spans="1:7" ht="15.75">
      <c r="A25" s="5" t="s">
        <v>25</v>
      </c>
      <c r="B25" s="22">
        <v>4238</v>
      </c>
      <c r="C25" s="22">
        <v>304</v>
      </c>
      <c r="D25" s="22">
        <v>289</v>
      </c>
      <c r="E25" s="22">
        <v>4253</v>
      </c>
      <c r="F25" s="14"/>
      <c r="G25" s="14"/>
    </row>
    <row r="26" spans="1:7" ht="15.75">
      <c r="A26" s="5" t="s">
        <v>27</v>
      </c>
      <c r="B26" s="22">
        <f>630+73+283</f>
        <v>986</v>
      </c>
      <c r="C26" s="22">
        <f>134+0+46</f>
        <v>180</v>
      </c>
      <c r="D26" s="22">
        <f>76+12+23</f>
        <v>111</v>
      </c>
      <c r="E26" s="22">
        <f>688+61+306</f>
        <v>1055</v>
      </c>
      <c r="F26" s="14"/>
      <c r="G26" s="14"/>
    </row>
    <row r="27" spans="1:7" ht="15.75">
      <c r="A27" s="5" t="s">
        <v>14</v>
      </c>
      <c r="B27" s="23">
        <v>160</v>
      </c>
      <c r="C27" s="23">
        <v>331</v>
      </c>
      <c r="D27" s="23">
        <v>74</v>
      </c>
      <c r="E27" s="22">
        <v>417</v>
      </c>
      <c r="F27" s="14"/>
      <c r="G27" s="14"/>
    </row>
    <row r="28" spans="1:7" ht="15.75">
      <c r="A28" s="5" t="s">
        <v>26</v>
      </c>
      <c r="B28" s="23">
        <v>16</v>
      </c>
      <c r="C28" s="22">
        <v>0</v>
      </c>
      <c r="D28" s="23">
        <v>5</v>
      </c>
      <c r="E28" s="22">
        <v>11</v>
      </c>
      <c r="F28" s="14"/>
      <c r="G28" s="14"/>
    </row>
    <row r="29" spans="1:7" ht="15.75">
      <c r="A29" s="5" t="s">
        <v>29</v>
      </c>
      <c r="B29" s="22">
        <v>54</v>
      </c>
      <c r="C29" s="22">
        <v>0</v>
      </c>
      <c r="D29" s="23">
        <v>6</v>
      </c>
      <c r="E29" s="22">
        <v>48</v>
      </c>
      <c r="F29" s="14"/>
      <c r="G29" s="14"/>
    </row>
    <row r="30" spans="1:7" ht="15.75">
      <c r="A30" s="5" t="s">
        <v>20</v>
      </c>
      <c r="B30" s="22">
        <f>39+69</f>
        <v>108</v>
      </c>
      <c r="C30" s="22">
        <f>5+0</f>
        <v>5</v>
      </c>
      <c r="D30" s="22">
        <f>0+2</f>
        <v>2</v>
      </c>
      <c r="E30" s="22">
        <f>44+67</f>
        <v>111</v>
      </c>
      <c r="F30" s="14"/>
      <c r="G30" s="14"/>
    </row>
    <row r="31" spans="1:7" ht="15.75">
      <c r="A31" s="5" t="s">
        <v>15</v>
      </c>
      <c r="B31" s="22">
        <v>16</v>
      </c>
      <c r="C31" s="22">
        <v>0</v>
      </c>
      <c r="D31" s="22">
        <v>6</v>
      </c>
      <c r="E31" s="22">
        <v>10</v>
      </c>
      <c r="F31" s="14"/>
      <c r="G31" s="14"/>
    </row>
    <row r="32" spans="1:7" ht="15.75">
      <c r="A32" s="18"/>
      <c r="B32" s="18"/>
      <c r="C32" s="18"/>
      <c r="D32" s="18"/>
      <c r="E32" s="18"/>
      <c r="F32" s="12"/>
      <c r="G32" s="5"/>
    </row>
    <row r="33" spans="1:7" ht="15.75">
      <c r="A33" s="5" t="s">
        <v>94</v>
      </c>
      <c r="B33" s="14"/>
      <c r="C33" s="14"/>
      <c r="D33" s="14"/>
      <c r="E33" s="14"/>
      <c r="F33" s="14"/>
      <c r="G33" s="5"/>
    </row>
    <row r="34" spans="1:7" ht="15.75">
      <c r="A34" s="5" t="s">
        <v>95</v>
      </c>
      <c r="B34" s="14"/>
      <c r="C34" s="14"/>
      <c r="D34" s="14"/>
      <c r="E34" s="14"/>
      <c r="F34" s="14"/>
      <c r="G34" s="5"/>
    </row>
    <row r="35" spans="1:7" ht="15.75">
      <c r="A35" s="5"/>
      <c r="B35" s="5"/>
      <c r="C35" s="5"/>
      <c r="D35" s="5"/>
      <c r="E35" s="5"/>
      <c r="F35" s="5"/>
      <c r="G35" s="5"/>
    </row>
    <row r="36" spans="1:7" ht="15.75">
      <c r="A36" s="5" t="s">
        <v>89</v>
      </c>
      <c r="B36" s="5"/>
      <c r="C36" s="5"/>
      <c r="D36" s="5"/>
      <c r="E36" s="5"/>
      <c r="F36" s="5"/>
      <c r="G36" s="5"/>
    </row>
    <row r="37" spans="1:7" ht="15.75">
      <c r="A37" s="5" t="s">
        <v>21</v>
      </c>
      <c r="B37" s="5"/>
      <c r="C37" s="5"/>
      <c r="D37" s="5"/>
      <c r="E37" s="5"/>
      <c r="F37" s="5"/>
      <c r="G37" s="5"/>
    </row>
    <row r="38" spans="1:7" ht="15.75">
      <c r="A38" s="5"/>
      <c r="B38" s="5"/>
      <c r="C38" s="5"/>
      <c r="D38" s="5"/>
      <c r="E38" s="5"/>
      <c r="F38" s="5"/>
      <c r="G38" s="5"/>
    </row>
    <row r="39" spans="1:7" ht="15.75">
      <c r="A39" s="5"/>
      <c r="B39" s="5"/>
      <c r="C39" s="5"/>
      <c r="D39" s="5"/>
      <c r="E39" s="5"/>
      <c r="F39" s="5"/>
      <c r="G39" s="5"/>
    </row>
    <row r="40" spans="1:7" ht="15.75">
      <c r="A40" s="5"/>
      <c r="B40" s="5"/>
      <c r="C40" s="5"/>
      <c r="D40" s="5"/>
      <c r="E40" s="5"/>
      <c r="F40" s="5"/>
      <c r="G40" s="5"/>
    </row>
    <row r="41" spans="1:7" ht="15.75">
      <c r="A41" s="19"/>
      <c r="B41" s="5"/>
      <c r="C41" s="5"/>
      <c r="D41" s="5"/>
      <c r="E41" s="5"/>
      <c r="F41" s="5"/>
      <c r="G41" s="5"/>
    </row>
    <row r="42" spans="1:7" ht="15.75">
      <c r="A42" s="5"/>
      <c r="B42" s="5"/>
      <c r="C42" s="5"/>
      <c r="D42" s="5"/>
      <c r="E42" s="5"/>
      <c r="F42" s="5"/>
      <c r="G42" s="5"/>
    </row>
    <row r="43" spans="1:7" ht="15.75">
      <c r="A43" s="5"/>
      <c r="B43" s="5"/>
      <c r="C43" s="5"/>
      <c r="D43" s="5"/>
      <c r="E43" s="5"/>
      <c r="F43" s="5"/>
      <c r="G43" s="5"/>
    </row>
    <row r="44" spans="1:7" ht="15.75">
      <c r="A44" s="5"/>
      <c r="B44" s="5"/>
      <c r="C44" s="5"/>
      <c r="D44" s="5"/>
      <c r="E44" s="5"/>
      <c r="F44" s="5"/>
      <c r="G44" s="5"/>
    </row>
    <row r="45" spans="1:7" ht="15.75">
      <c r="A45" s="5"/>
      <c r="B45" s="5"/>
      <c r="C45" s="5"/>
      <c r="D45" s="5"/>
      <c r="E45" s="5"/>
      <c r="F45" s="5"/>
      <c r="G45" s="5"/>
    </row>
    <row r="46" spans="1:7" ht="15.75">
      <c r="A46" s="5"/>
      <c r="B46" s="5"/>
      <c r="C46" s="5"/>
      <c r="D46" s="5"/>
      <c r="E46" s="5"/>
      <c r="F46" s="5"/>
      <c r="G46" s="5"/>
    </row>
    <row r="47" spans="1:7" ht="15.75">
      <c r="A47" s="5"/>
      <c r="B47" s="5"/>
      <c r="C47" s="5"/>
      <c r="D47" s="5"/>
      <c r="E47" s="5"/>
      <c r="F47" s="5"/>
      <c r="G47" s="5"/>
    </row>
    <row r="48" spans="1:7" ht="15.75">
      <c r="A48" s="5"/>
      <c r="B48" s="5"/>
      <c r="C48" s="5"/>
      <c r="D48" s="5"/>
      <c r="E48" s="5"/>
      <c r="F48" s="5"/>
      <c r="G48" s="5"/>
    </row>
    <row r="49" spans="1:7" ht="15.75">
      <c r="A49" s="5"/>
      <c r="B49" s="5"/>
      <c r="C49" s="5"/>
      <c r="D49" s="5"/>
      <c r="E49" s="5"/>
      <c r="F49" s="5"/>
      <c r="G49" s="5"/>
    </row>
    <row r="50" spans="1:7" ht="15.75">
      <c r="A50" s="5"/>
      <c r="B50" s="5"/>
      <c r="C50" s="5"/>
      <c r="D50" s="5"/>
      <c r="E50" s="5"/>
      <c r="F50" s="5"/>
      <c r="G50" s="5"/>
    </row>
    <row r="51" spans="1:7" ht="15.75">
      <c r="A51" s="5"/>
      <c r="B51" s="5"/>
      <c r="C51" s="5"/>
      <c r="D51" s="5"/>
      <c r="E51" s="5"/>
      <c r="F51" s="5"/>
      <c r="G51" s="5"/>
    </row>
    <row r="59" spans="2:5" ht="15.75">
      <c r="B59" s="49"/>
      <c r="E59" s="49"/>
    </row>
    <row r="60" ht="15.75">
      <c r="B60" s="49"/>
    </row>
    <row r="61" ht="15.75">
      <c r="B61" s="49"/>
    </row>
    <row r="62" ht="15.75">
      <c r="B62" s="49"/>
    </row>
    <row r="63" spans="1:2" ht="15.75">
      <c r="A63" s="49"/>
      <c r="B63" s="49"/>
    </row>
    <row r="64" spans="1:2" ht="15.75">
      <c r="A64" s="49"/>
      <c r="B64" s="49"/>
    </row>
    <row r="65" spans="1:2" ht="15.75">
      <c r="A65" s="49"/>
      <c r="B65" s="49"/>
    </row>
    <row r="66" ht="15.75">
      <c r="A66" s="49"/>
    </row>
    <row r="67" ht="15.75">
      <c r="A67" s="49"/>
    </row>
    <row r="68" ht="15.75">
      <c r="A68" s="49"/>
    </row>
    <row r="70" ht="15.75">
      <c r="A70" s="49"/>
    </row>
    <row r="74" spans="1:2" ht="15.75">
      <c r="A74" s="49"/>
      <c r="B74" s="49"/>
    </row>
    <row r="75" spans="1:2" ht="15.75">
      <c r="A75" s="49"/>
      <c r="B75" s="49"/>
    </row>
    <row r="76" spans="1:2" ht="15.75">
      <c r="A76" s="49"/>
      <c r="B76" s="49"/>
    </row>
  </sheetData>
  <sheetProtection/>
  <printOptions/>
  <pageMargins left="0.323" right="0.25" top="0.5" bottom="0.25" header="0.5" footer="0.5"/>
  <pageSetup fitToHeight="1" fitToWidth="1"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showOutlineSymbols="0" zoomScalePageLayoutView="0" workbookViewId="0" topLeftCell="A1">
      <selection activeCell="A8" sqref="A8"/>
    </sheetView>
  </sheetViews>
  <sheetFormatPr defaultColWidth="11.4453125" defaultRowHeight="15.75"/>
  <cols>
    <col min="1" max="1" width="55.21484375" style="3" customWidth="1"/>
    <col min="2" max="5" width="18.6640625" style="3" customWidth="1"/>
    <col min="6" max="232" width="11.6640625" style="3" customWidth="1"/>
    <col min="233" max="16384" width="11.4453125" style="3" customWidth="1"/>
  </cols>
  <sheetData>
    <row r="1" spans="1:7" ht="20.25">
      <c r="A1" s="21" t="s">
        <v>24</v>
      </c>
      <c r="B1" s="8"/>
      <c r="C1" s="5"/>
      <c r="D1" s="6"/>
      <c r="E1" s="5"/>
      <c r="F1" s="5"/>
      <c r="G1" s="5"/>
    </row>
    <row r="2" spans="1:7" ht="20.25">
      <c r="A2" s="21" t="s">
        <v>17</v>
      </c>
      <c r="B2" s="5"/>
      <c r="C2" s="5"/>
      <c r="D2" s="6"/>
      <c r="E2" s="5"/>
      <c r="F2" s="5"/>
      <c r="G2" s="5"/>
    </row>
    <row r="3" spans="1:7" ht="20.25">
      <c r="A3" s="20" t="s">
        <v>7</v>
      </c>
      <c r="B3" s="5"/>
      <c r="C3" s="5"/>
      <c r="D3" s="5"/>
      <c r="E3" s="5"/>
      <c r="F3" s="5"/>
      <c r="G3" s="5"/>
    </row>
    <row r="4" spans="1:7" ht="15.75">
      <c r="A4" s="5"/>
      <c r="B4" s="5"/>
      <c r="C4" s="5"/>
      <c r="D4" s="5"/>
      <c r="E4" s="5"/>
      <c r="F4" s="5"/>
      <c r="G4" s="5"/>
    </row>
    <row r="5" spans="1:7" ht="17.25">
      <c r="A5" s="9" t="s">
        <v>16</v>
      </c>
      <c r="B5" s="10" t="s">
        <v>32</v>
      </c>
      <c r="C5" s="10" t="s">
        <v>0</v>
      </c>
      <c r="D5" s="10" t="s">
        <v>1</v>
      </c>
      <c r="E5" s="11" t="s">
        <v>33</v>
      </c>
      <c r="F5" s="5"/>
      <c r="G5" s="5"/>
    </row>
    <row r="6" spans="1:7" ht="15.75">
      <c r="A6" s="5"/>
      <c r="B6" s="12"/>
      <c r="C6" s="12"/>
      <c r="D6" s="12"/>
      <c r="E6" s="12"/>
      <c r="F6" s="5"/>
      <c r="G6" s="5"/>
    </row>
    <row r="7" spans="1:7" ht="15.75">
      <c r="A7" s="5" t="s">
        <v>9</v>
      </c>
      <c r="B7" s="13">
        <v>40158</v>
      </c>
      <c r="C7" s="13">
        <v>7074</v>
      </c>
      <c r="D7" s="13">
        <v>8178</v>
      </c>
      <c r="E7" s="13">
        <v>39054</v>
      </c>
      <c r="F7" s="14"/>
      <c r="G7" s="5"/>
    </row>
    <row r="8" spans="1:7" ht="15.75">
      <c r="A8" s="5" t="s">
        <v>18</v>
      </c>
      <c r="B8" s="22">
        <f>SUM(B9:B18)</f>
        <v>40151</v>
      </c>
      <c r="C8" s="22">
        <f>SUM(C9:C18)</f>
        <v>7072</v>
      </c>
      <c r="D8" s="22">
        <f>SUM(D9:D18)</f>
        <v>8176</v>
      </c>
      <c r="E8" s="22">
        <f>SUM(E9:E18)</f>
        <v>39047</v>
      </c>
      <c r="F8" s="14"/>
      <c r="G8" s="5"/>
    </row>
    <row r="9" spans="1:7" ht="15.75">
      <c r="A9" s="5" t="s">
        <v>3</v>
      </c>
      <c r="B9" s="23">
        <v>12074</v>
      </c>
      <c r="C9" s="22">
        <v>3322</v>
      </c>
      <c r="D9" s="23">
        <v>1325</v>
      </c>
      <c r="E9" s="23">
        <v>14071</v>
      </c>
      <c r="F9" s="14"/>
      <c r="G9" s="5"/>
    </row>
    <row r="10" spans="1:7" ht="15.75">
      <c r="A10" s="5" t="s">
        <v>6</v>
      </c>
      <c r="B10" s="22">
        <v>577</v>
      </c>
      <c r="C10" s="22">
        <v>0</v>
      </c>
      <c r="D10" s="22">
        <v>253</v>
      </c>
      <c r="E10" s="22">
        <v>324</v>
      </c>
      <c r="F10" s="14"/>
      <c r="G10" s="5"/>
    </row>
    <row r="11" spans="1:7" ht="15.75">
      <c r="A11" s="5" t="s">
        <v>2</v>
      </c>
      <c r="B11" s="23">
        <v>566</v>
      </c>
      <c r="C11" s="22">
        <v>0</v>
      </c>
      <c r="D11" s="23">
        <v>200</v>
      </c>
      <c r="E11" s="22">
        <v>366</v>
      </c>
      <c r="F11" s="14"/>
      <c r="G11" s="5"/>
    </row>
    <row r="12" spans="1:7" ht="15.75">
      <c r="A12" s="5" t="s">
        <v>8</v>
      </c>
      <c r="B12" s="23">
        <v>2345</v>
      </c>
      <c r="C12" s="22">
        <v>0</v>
      </c>
      <c r="D12" s="23">
        <v>287</v>
      </c>
      <c r="E12" s="22">
        <v>2058</v>
      </c>
      <c r="F12" s="14"/>
      <c r="G12" s="5"/>
    </row>
    <row r="13" spans="1:7" ht="15.75">
      <c r="A13" s="5" t="s">
        <v>22</v>
      </c>
      <c r="B13" s="22">
        <v>262</v>
      </c>
      <c r="C13" s="22">
        <v>0</v>
      </c>
      <c r="D13" s="22">
        <v>28</v>
      </c>
      <c r="E13" s="22">
        <v>234</v>
      </c>
      <c r="F13" s="14"/>
      <c r="G13" s="5"/>
    </row>
    <row r="14" spans="1:7" ht="15.75">
      <c r="A14" s="5" t="s">
        <v>10</v>
      </c>
      <c r="B14" s="22">
        <v>252</v>
      </c>
      <c r="C14" s="22">
        <v>0</v>
      </c>
      <c r="D14" s="22">
        <v>70</v>
      </c>
      <c r="E14" s="22">
        <v>182</v>
      </c>
      <c r="F14" s="14"/>
      <c r="G14" s="5"/>
    </row>
    <row r="15" spans="1:7" ht="15.75">
      <c r="A15" s="5" t="s">
        <v>4</v>
      </c>
      <c r="B15" s="23">
        <v>8550</v>
      </c>
      <c r="C15" s="22">
        <v>0</v>
      </c>
      <c r="D15" s="23">
        <v>3765</v>
      </c>
      <c r="E15" s="22">
        <v>4785</v>
      </c>
      <c r="F15" s="14"/>
      <c r="G15" s="5"/>
    </row>
    <row r="16" spans="1:7" ht="15.75">
      <c r="A16" s="5" t="s">
        <v>19</v>
      </c>
      <c r="B16" s="22">
        <v>1745</v>
      </c>
      <c r="C16" s="22">
        <v>0</v>
      </c>
      <c r="D16" s="22">
        <v>367</v>
      </c>
      <c r="E16" s="22">
        <v>1378</v>
      </c>
      <c r="F16" s="14"/>
      <c r="G16" s="5"/>
    </row>
    <row r="17" spans="1:7" ht="15.75">
      <c r="A17" s="5" t="s">
        <v>5</v>
      </c>
      <c r="B17" s="22">
        <v>11001</v>
      </c>
      <c r="C17" s="22">
        <v>2785</v>
      </c>
      <c r="D17" s="22">
        <v>1434</v>
      </c>
      <c r="E17" s="22">
        <v>12352</v>
      </c>
      <c r="F17" s="14"/>
      <c r="G17" s="5"/>
    </row>
    <row r="18" spans="1:7" ht="15.75">
      <c r="A18" s="5" t="s">
        <v>27</v>
      </c>
      <c r="B18" s="22">
        <f>2785-6</f>
        <v>2779</v>
      </c>
      <c r="C18" s="22">
        <f>965-0</f>
        <v>965</v>
      </c>
      <c r="D18" s="22">
        <f>447-0</f>
        <v>447</v>
      </c>
      <c r="E18" s="22">
        <f>3303-6</f>
        <v>3297</v>
      </c>
      <c r="F18" s="14"/>
      <c r="G18" s="14"/>
    </row>
    <row r="19" spans="1:7" s="48" customFormat="1" ht="15.75">
      <c r="A19" s="16" t="s">
        <v>23</v>
      </c>
      <c r="B19" s="22">
        <v>7</v>
      </c>
      <c r="C19" s="22">
        <v>2</v>
      </c>
      <c r="D19" s="22">
        <v>2</v>
      </c>
      <c r="E19" s="22">
        <v>7</v>
      </c>
      <c r="F19" s="14"/>
      <c r="G19" s="47"/>
    </row>
    <row r="20" spans="1:7" s="48" customFormat="1" ht="15.75">
      <c r="A20" s="16"/>
      <c r="B20" s="22"/>
      <c r="C20" s="22"/>
      <c r="D20" s="22"/>
      <c r="E20" s="22"/>
      <c r="F20" s="14"/>
      <c r="G20" s="47"/>
    </row>
    <row r="21" spans="1:7" ht="15.75">
      <c r="A21" s="16" t="s">
        <v>28</v>
      </c>
      <c r="B21" s="13">
        <v>14023</v>
      </c>
      <c r="C21" s="13">
        <v>2122</v>
      </c>
      <c r="D21" s="13">
        <v>1411</v>
      </c>
      <c r="E21" s="13">
        <v>14734</v>
      </c>
      <c r="F21" s="14"/>
      <c r="G21" s="14"/>
    </row>
    <row r="22" spans="1:7" ht="15.75">
      <c r="A22" s="16" t="s">
        <v>11</v>
      </c>
      <c r="B22" s="22">
        <f>SUM(B23:B26)</f>
        <v>13625</v>
      </c>
      <c r="C22" s="22">
        <f>SUM(C23:C26)</f>
        <v>2092</v>
      </c>
      <c r="D22" s="22">
        <f>SUM(D23:D26)</f>
        <v>1337</v>
      </c>
      <c r="E22" s="22">
        <f>SUM(E23:E26)</f>
        <v>14380</v>
      </c>
      <c r="F22" s="14"/>
      <c r="G22" s="14"/>
    </row>
    <row r="23" spans="1:7" ht="15.75">
      <c r="A23" s="16" t="s">
        <v>12</v>
      </c>
      <c r="B23" s="22">
        <v>7541</v>
      </c>
      <c r="C23" s="22">
        <v>1192</v>
      </c>
      <c r="D23" s="22">
        <v>741</v>
      </c>
      <c r="E23" s="22">
        <v>7992</v>
      </c>
      <c r="F23" s="14"/>
      <c r="G23" s="14"/>
    </row>
    <row r="24" spans="1:7" ht="15.75">
      <c r="A24" s="5" t="s">
        <v>13</v>
      </c>
      <c r="B24" s="23">
        <v>1215</v>
      </c>
      <c r="C24" s="22">
        <v>0</v>
      </c>
      <c r="D24" s="23">
        <v>51</v>
      </c>
      <c r="E24" s="22">
        <v>1164</v>
      </c>
      <c r="F24" s="14"/>
      <c r="G24" s="14"/>
    </row>
    <row r="25" spans="1:7" ht="15.75">
      <c r="A25" s="5" t="s">
        <v>25</v>
      </c>
      <c r="B25" s="22">
        <v>4082</v>
      </c>
      <c r="C25" s="22">
        <v>599</v>
      </c>
      <c r="D25" s="22">
        <v>443</v>
      </c>
      <c r="E25" s="22">
        <v>4238</v>
      </c>
      <c r="F25" s="14"/>
      <c r="G25" s="14"/>
    </row>
    <row r="26" spans="1:7" ht="15.75">
      <c r="A26" s="5" t="s">
        <v>27</v>
      </c>
      <c r="B26" s="22">
        <f>501+76+210</f>
        <v>787</v>
      </c>
      <c r="C26" s="22">
        <f>188+0+113</f>
        <v>301</v>
      </c>
      <c r="D26" s="22">
        <f>59+3+40</f>
        <v>102</v>
      </c>
      <c r="E26" s="22">
        <f>630+73+283</f>
        <v>986</v>
      </c>
      <c r="F26" s="14"/>
      <c r="G26" s="14"/>
    </row>
    <row r="27" spans="1:7" ht="15.75">
      <c r="A27" s="5" t="s">
        <v>14</v>
      </c>
      <c r="B27" s="23">
        <v>183</v>
      </c>
      <c r="C27" s="23">
        <v>30</v>
      </c>
      <c r="D27" s="23">
        <v>53</v>
      </c>
      <c r="E27" s="22">
        <v>160</v>
      </c>
      <c r="F27" s="14"/>
      <c r="G27" s="14"/>
    </row>
    <row r="28" spans="1:7" ht="15.75">
      <c r="A28" s="5" t="s">
        <v>26</v>
      </c>
      <c r="B28" s="23">
        <v>23</v>
      </c>
      <c r="C28" s="22">
        <v>0</v>
      </c>
      <c r="D28" s="23">
        <v>7</v>
      </c>
      <c r="E28" s="22">
        <v>16</v>
      </c>
      <c r="F28" s="14"/>
      <c r="G28" s="14"/>
    </row>
    <row r="29" spans="1:7" ht="15.75">
      <c r="A29" s="5" t="s">
        <v>29</v>
      </c>
      <c r="B29" s="22">
        <v>59</v>
      </c>
      <c r="C29" s="22">
        <v>0</v>
      </c>
      <c r="D29" s="23">
        <v>5</v>
      </c>
      <c r="E29" s="22">
        <v>54</v>
      </c>
      <c r="F29" s="14"/>
      <c r="G29" s="14"/>
    </row>
    <row r="30" spans="1:7" ht="15.75">
      <c r="A30" s="5" t="s">
        <v>20</v>
      </c>
      <c r="B30" s="22">
        <f>42+70</f>
        <v>112</v>
      </c>
      <c r="C30" s="22">
        <f>0+0</f>
        <v>0</v>
      </c>
      <c r="D30" s="22">
        <f>3+1</f>
        <v>4</v>
      </c>
      <c r="E30" s="22">
        <f>39+69</f>
        <v>108</v>
      </c>
      <c r="F30" s="14"/>
      <c r="G30" s="14"/>
    </row>
    <row r="31" spans="1:7" ht="15.75">
      <c r="A31" s="5" t="s">
        <v>15</v>
      </c>
      <c r="B31" s="22">
        <v>21</v>
      </c>
      <c r="C31" s="22">
        <v>0</v>
      </c>
      <c r="D31" s="22">
        <v>5</v>
      </c>
      <c r="E31" s="22">
        <v>16</v>
      </c>
      <c r="F31" s="14"/>
      <c r="G31" s="14"/>
    </row>
    <row r="32" spans="1:7" ht="15.75">
      <c r="A32" s="18"/>
      <c r="B32" s="18"/>
      <c r="C32" s="18"/>
      <c r="D32" s="18"/>
      <c r="E32" s="18"/>
      <c r="F32" s="12"/>
      <c r="G32" s="5"/>
    </row>
    <row r="33" spans="1:7" ht="15.75">
      <c r="A33" s="5" t="s">
        <v>92</v>
      </c>
      <c r="B33" s="14"/>
      <c r="C33" s="14"/>
      <c r="D33" s="14"/>
      <c r="E33" s="14"/>
      <c r="F33" s="14"/>
      <c r="G33" s="5"/>
    </row>
    <row r="34" spans="1:7" ht="15.75">
      <c r="A34" s="5" t="s">
        <v>93</v>
      </c>
      <c r="B34" s="14"/>
      <c r="C34" s="14"/>
      <c r="D34" s="14"/>
      <c r="E34" s="14"/>
      <c r="F34" s="14"/>
      <c r="G34" s="5"/>
    </row>
    <row r="35" spans="1:7" ht="15.75">
      <c r="A35" s="5"/>
      <c r="B35" s="5"/>
      <c r="C35" s="5"/>
      <c r="D35" s="5"/>
      <c r="E35" s="5"/>
      <c r="F35" s="5"/>
      <c r="G35" s="5"/>
    </row>
    <row r="36" spans="1:7" ht="15.75">
      <c r="A36" s="5" t="s">
        <v>88</v>
      </c>
      <c r="B36" s="5"/>
      <c r="C36" s="5"/>
      <c r="D36" s="5"/>
      <c r="E36" s="5"/>
      <c r="F36" s="5"/>
      <c r="G36" s="5"/>
    </row>
    <row r="37" spans="1:7" ht="15.75">
      <c r="A37" s="5" t="s">
        <v>21</v>
      </c>
      <c r="B37" s="5"/>
      <c r="C37" s="5"/>
      <c r="D37" s="5"/>
      <c r="E37" s="5"/>
      <c r="F37" s="5"/>
      <c r="G37" s="5"/>
    </row>
    <row r="38" spans="1:7" ht="15.75">
      <c r="A38" s="5"/>
      <c r="B38" s="5"/>
      <c r="C38" s="5"/>
      <c r="D38" s="5"/>
      <c r="E38" s="5"/>
      <c r="F38" s="5"/>
      <c r="G38" s="5"/>
    </row>
    <row r="39" spans="1:7" ht="15.75">
      <c r="A39" s="5"/>
      <c r="B39" s="5"/>
      <c r="C39" s="5"/>
      <c r="D39" s="5"/>
      <c r="E39" s="5"/>
      <c r="F39" s="5"/>
      <c r="G39" s="5"/>
    </row>
    <row r="40" spans="1:7" ht="15.75">
      <c r="A40" s="5"/>
      <c r="B40" s="5"/>
      <c r="C40" s="5"/>
      <c r="D40" s="5"/>
      <c r="E40" s="5"/>
      <c r="F40" s="5"/>
      <c r="G40" s="5"/>
    </row>
    <row r="41" spans="1:7" ht="15.75">
      <c r="A41" s="19"/>
      <c r="B41" s="5"/>
      <c r="C41" s="5"/>
      <c r="D41" s="5"/>
      <c r="E41" s="5"/>
      <c r="F41" s="5"/>
      <c r="G41" s="5"/>
    </row>
    <row r="42" spans="1:7" ht="15.75">
      <c r="A42" s="5"/>
      <c r="B42" s="5"/>
      <c r="C42" s="5"/>
      <c r="D42" s="5"/>
      <c r="E42" s="5"/>
      <c r="F42" s="5"/>
      <c r="G42" s="5"/>
    </row>
    <row r="43" spans="1:7" ht="15.75">
      <c r="A43" s="5"/>
      <c r="B43" s="5"/>
      <c r="C43" s="5"/>
      <c r="D43" s="5"/>
      <c r="E43" s="5"/>
      <c r="F43" s="5"/>
      <c r="G43" s="5"/>
    </row>
    <row r="44" spans="1:7" ht="15.75">
      <c r="A44" s="5"/>
      <c r="B44" s="5"/>
      <c r="C44" s="5"/>
      <c r="D44" s="5"/>
      <c r="E44" s="5"/>
      <c r="F44" s="5"/>
      <c r="G44" s="5"/>
    </row>
    <row r="45" spans="1:7" ht="15.75">
      <c r="A45" s="5"/>
      <c r="B45" s="5"/>
      <c r="C45" s="5"/>
      <c r="D45" s="5"/>
      <c r="E45" s="5"/>
      <c r="F45" s="5"/>
      <c r="G45" s="5"/>
    </row>
    <row r="46" spans="1:7" ht="15.75">
      <c r="A46" s="5"/>
      <c r="B46" s="5"/>
      <c r="C46" s="5"/>
      <c r="D46" s="5"/>
      <c r="E46" s="5"/>
      <c r="F46" s="5"/>
      <c r="G46" s="5"/>
    </row>
    <row r="47" spans="1:7" ht="15.75">
      <c r="A47" s="5"/>
      <c r="B47" s="5"/>
      <c r="C47" s="5"/>
      <c r="D47" s="5"/>
      <c r="E47" s="5"/>
      <c r="F47" s="5"/>
      <c r="G47" s="5"/>
    </row>
    <row r="48" spans="1:7" ht="15.75">
      <c r="A48" s="5"/>
      <c r="B48" s="5"/>
      <c r="C48" s="5"/>
      <c r="D48" s="5"/>
      <c r="E48" s="5"/>
      <c r="F48" s="5"/>
      <c r="G48" s="5"/>
    </row>
    <row r="49" spans="1:7" ht="15.75">
      <c r="A49" s="5"/>
      <c r="B49" s="5"/>
      <c r="C49" s="5"/>
      <c r="D49" s="5"/>
      <c r="E49" s="5"/>
      <c r="F49" s="5"/>
      <c r="G49" s="5"/>
    </row>
    <row r="50" spans="1:7" ht="15.75">
      <c r="A50" s="5"/>
      <c r="B50" s="5"/>
      <c r="C50" s="5"/>
      <c r="D50" s="5"/>
      <c r="E50" s="5"/>
      <c r="F50" s="5"/>
      <c r="G50" s="5"/>
    </row>
    <row r="51" spans="1:7" ht="15.75">
      <c r="A51" s="5"/>
      <c r="B51" s="5"/>
      <c r="C51" s="5"/>
      <c r="D51" s="5"/>
      <c r="E51" s="5"/>
      <c r="F51" s="5"/>
      <c r="G51" s="5"/>
    </row>
    <row r="59" spans="2:5" ht="15.75">
      <c r="B59" s="49"/>
      <c r="E59" s="49"/>
    </row>
    <row r="60" ht="15.75">
      <c r="B60" s="49"/>
    </row>
    <row r="61" ht="15.75">
      <c r="B61" s="49"/>
    </row>
    <row r="62" ht="15.75">
      <c r="B62" s="49"/>
    </row>
    <row r="63" spans="1:2" ht="15.75">
      <c r="A63" s="49"/>
      <c r="B63" s="49"/>
    </row>
    <row r="64" spans="1:2" ht="15.75">
      <c r="A64" s="49"/>
      <c r="B64" s="49"/>
    </row>
    <row r="65" spans="1:2" ht="15.75">
      <c r="A65" s="49"/>
      <c r="B65" s="49"/>
    </row>
    <row r="66" ht="15.75">
      <c r="A66" s="49"/>
    </row>
    <row r="67" ht="15.75">
      <c r="A67" s="49"/>
    </row>
    <row r="68" ht="15.75">
      <c r="A68" s="49"/>
    </row>
    <row r="70" ht="15.75">
      <c r="A70" s="49"/>
    </row>
    <row r="74" spans="1:2" ht="15.75">
      <c r="A74" s="49"/>
      <c r="B74" s="49"/>
    </row>
    <row r="75" spans="1:2" ht="15.75">
      <c r="A75" s="49"/>
      <c r="B75" s="49"/>
    </row>
    <row r="76" spans="1:2" ht="15.75">
      <c r="A76" s="49"/>
      <c r="B76" s="49"/>
    </row>
  </sheetData>
  <sheetProtection/>
  <printOptions/>
  <pageMargins left="0.323" right="0.25" top="0.5" bottom="0.25" header="0.5" footer="0.5"/>
  <pageSetup fitToHeight="1" fitToWidth="1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showOutlineSymbols="0" zoomScalePageLayoutView="0" workbookViewId="0" topLeftCell="A4">
      <selection activeCell="B9" sqref="B9:B19"/>
    </sheetView>
  </sheetViews>
  <sheetFormatPr defaultColWidth="11.4453125" defaultRowHeight="15.75"/>
  <cols>
    <col min="1" max="1" width="55.21484375" style="1" customWidth="1"/>
    <col min="2" max="5" width="18.6640625" style="1" customWidth="1"/>
    <col min="6" max="232" width="11.6640625" style="1" customWidth="1"/>
    <col min="233" max="16384" width="11.4453125" style="1" customWidth="1"/>
  </cols>
  <sheetData>
    <row r="1" spans="1:7" ht="20.25">
      <c r="A1" s="21" t="s">
        <v>24</v>
      </c>
      <c r="B1" s="8"/>
      <c r="C1" s="5"/>
      <c r="D1" s="6"/>
      <c r="E1" s="5"/>
      <c r="F1" s="5"/>
      <c r="G1" s="7"/>
    </row>
    <row r="2" spans="1:7" ht="20.25">
      <c r="A2" s="21" t="s">
        <v>17</v>
      </c>
      <c r="B2" s="5"/>
      <c r="C2" s="5"/>
      <c r="D2" s="6"/>
      <c r="E2" s="5"/>
      <c r="F2" s="5"/>
      <c r="G2" s="7"/>
    </row>
    <row r="3" spans="1:7" ht="20.25">
      <c r="A3" s="20" t="s">
        <v>7</v>
      </c>
      <c r="B3" s="5"/>
      <c r="C3" s="5"/>
      <c r="D3" s="5"/>
      <c r="E3" s="5"/>
      <c r="F3" s="5"/>
      <c r="G3" s="7"/>
    </row>
    <row r="4" spans="1:7" ht="15.75">
      <c r="A4" s="5"/>
      <c r="B4" s="5"/>
      <c r="C4" s="5"/>
      <c r="D4" s="5"/>
      <c r="E4" s="5"/>
      <c r="F4" s="5"/>
      <c r="G4" s="7"/>
    </row>
    <row r="5" spans="1:7" ht="17.25">
      <c r="A5" s="9" t="s">
        <v>16</v>
      </c>
      <c r="B5" s="10" t="s">
        <v>32</v>
      </c>
      <c r="C5" s="10" t="s">
        <v>0</v>
      </c>
      <c r="D5" s="10" t="s">
        <v>1</v>
      </c>
      <c r="E5" s="11" t="s">
        <v>33</v>
      </c>
      <c r="F5" s="5"/>
      <c r="G5" s="7"/>
    </row>
    <row r="6" spans="1:7" ht="15.75">
      <c r="A6" s="5"/>
      <c r="B6" s="12"/>
      <c r="C6" s="12"/>
      <c r="D6" s="12"/>
      <c r="E6" s="12"/>
      <c r="F6" s="5"/>
      <c r="G6" s="7"/>
    </row>
    <row r="7" spans="1:7" ht="15.75">
      <c r="A7" s="5" t="s">
        <v>9</v>
      </c>
      <c r="B7" s="13">
        <v>41258</v>
      </c>
      <c r="C7" s="13">
        <v>3778</v>
      </c>
      <c r="D7" s="13">
        <v>4878</v>
      </c>
      <c r="E7" s="13">
        <v>40158</v>
      </c>
      <c r="F7" s="14"/>
      <c r="G7" s="7"/>
    </row>
    <row r="8" spans="1:7" ht="15.75">
      <c r="A8" s="5" t="s">
        <v>18</v>
      </c>
      <c r="B8" s="22">
        <f>SUM(B9:B18)</f>
        <v>41255</v>
      </c>
      <c r="C8" s="22">
        <f>SUM(C9:C18)</f>
        <v>3773</v>
      </c>
      <c r="D8" s="22">
        <f>SUM(D9:D18)</f>
        <v>4877</v>
      </c>
      <c r="E8" s="22">
        <f>SUM(E9:E18)</f>
        <v>40151</v>
      </c>
      <c r="F8" s="14"/>
      <c r="G8" s="7"/>
    </row>
    <row r="9" spans="1:7" ht="15.75">
      <c r="A9" s="5" t="s">
        <v>3</v>
      </c>
      <c r="B9" s="23">
        <v>11680</v>
      </c>
      <c r="C9" s="22">
        <v>1983</v>
      </c>
      <c r="D9" s="23">
        <v>1589</v>
      </c>
      <c r="E9" s="23">
        <v>12074</v>
      </c>
      <c r="F9" s="14"/>
      <c r="G9" s="7"/>
    </row>
    <row r="10" spans="1:7" ht="15.75">
      <c r="A10" s="5" t="s">
        <v>6</v>
      </c>
      <c r="B10" s="22">
        <v>635</v>
      </c>
      <c r="C10" s="22">
        <v>0</v>
      </c>
      <c r="D10" s="22">
        <v>58</v>
      </c>
      <c r="E10" s="22">
        <v>577</v>
      </c>
      <c r="F10" s="14"/>
      <c r="G10" s="7"/>
    </row>
    <row r="11" spans="1:7" ht="15.75">
      <c r="A11" s="5" t="s">
        <v>2</v>
      </c>
      <c r="B11" s="23">
        <v>778</v>
      </c>
      <c r="C11" s="22">
        <v>0</v>
      </c>
      <c r="D11" s="23">
        <v>212</v>
      </c>
      <c r="E11" s="22">
        <v>566</v>
      </c>
      <c r="F11" s="14"/>
      <c r="G11" s="7"/>
    </row>
    <row r="12" spans="1:7" ht="15.75">
      <c r="A12" s="5" t="s">
        <v>8</v>
      </c>
      <c r="B12" s="23">
        <v>2593</v>
      </c>
      <c r="C12" s="22">
        <v>0</v>
      </c>
      <c r="D12" s="23">
        <v>248</v>
      </c>
      <c r="E12" s="22">
        <v>2345</v>
      </c>
      <c r="F12" s="14"/>
      <c r="G12" s="7"/>
    </row>
    <row r="13" spans="1:7" s="3" customFormat="1" ht="15.75">
      <c r="A13" s="5" t="s">
        <v>22</v>
      </c>
      <c r="B13" s="22">
        <v>281</v>
      </c>
      <c r="C13" s="22">
        <v>0</v>
      </c>
      <c r="D13" s="22">
        <v>19</v>
      </c>
      <c r="E13" s="22">
        <v>262</v>
      </c>
      <c r="F13" s="14"/>
      <c r="G13" s="5"/>
    </row>
    <row r="14" spans="1:7" s="3" customFormat="1" ht="15.75">
      <c r="A14" s="5" t="s">
        <v>10</v>
      </c>
      <c r="B14" s="22">
        <v>315</v>
      </c>
      <c r="C14" s="22">
        <v>0</v>
      </c>
      <c r="D14" s="22">
        <v>63</v>
      </c>
      <c r="E14" s="22">
        <v>252</v>
      </c>
      <c r="F14" s="14"/>
      <c r="G14" s="5"/>
    </row>
    <row r="15" spans="1:7" s="3" customFormat="1" ht="15.75">
      <c r="A15" s="5" t="s">
        <v>4</v>
      </c>
      <c r="B15" s="23">
        <v>9748</v>
      </c>
      <c r="C15" s="22">
        <v>0</v>
      </c>
      <c r="D15" s="23">
        <v>1198</v>
      </c>
      <c r="E15" s="22">
        <v>8550</v>
      </c>
      <c r="F15" s="14"/>
      <c r="G15" s="5"/>
    </row>
    <row r="16" spans="1:7" ht="15.75">
      <c r="A16" s="5" t="s">
        <v>19</v>
      </c>
      <c r="B16" s="22">
        <v>2053</v>
      </c>
      <c r="C16" s="22">
        <v>0</v>
      </c>
      <c r="D16" s="22">
        <v>308</v>
      </c>
      <c r="E16" s="22">
        <v>1745</v>
      </c>
      <c r="F16" s="14"/>
      <c r="G16" s="7"/>
    </row>
    <row r="17" spans="1:7" ht="15.75">
      <c r="A17" s="5" t="s">
        <v>5</v>
      </c>
      <c r="B17" s="22">
        <v>10572</v>
      </c>
      <c r="C17" s="22">
        <v>1297</v>
      </c>
      <c r="D17" s="22">
        <v>868</v>
      </c>
      <c r="E17" s="22">
        <v>11001</v>
      </c>
      <c r="F17" s="14"/>
      <c r="G17" s="7"/>
    </row>
    <row r="18" spans="1:7" ht="15.75">
      <c r="A18" s="5" t="s">
        <v>27</v>
      </c>
      <c r="B18" s="22">
        <v>2600</v>
      </c>
      <c r="C18" s="22">
        <v>493</v>
      </c>
      <c r="D18" s="22">
        <v>314</v>
      </c>
      <c r="E18" s="22">
        <v>2779</v>
      </c>
      <c r="F18" s="14"/>
      <c r="G18" s="15"/>
    </row>
    <row r="19" spans="1:7" s="4" customFormat="1" ht="15.75">
      <c r="A19" s="16" t="s">
        <v>23</v>
      </c>
      <c r="B19" s="22">
        <v>3</v>
      </c>
      <c r="C19" s="22">
        <v>5</v>
      </c>
      <c r="D19" s="22">
        <v>1</v>
      </c>
      <c r="E19" s="22">
        <v>7</v>
      </c>
      <c r="F19" s="14"/>
      <c r="G19" s="17"/>
    </row>
    <row r="20" spans="1:7" s="4" customFormat="1" ht="15.75">
      <c r="A20" s="16"/>
      <c r="B20" s="22"/>
      <c r="C20" s="22"/>
      <c r="D20" s="22"/>
      <c r="E20" s="22"/>
      <c r="F20" s="14"/>
      <c r="G20" s="17"/>
    </row>
    <row r="21" spans="1:7" ht="15.75">
      <c r="A21" s="16" t="s">
        <v>28</v>
      </c>
      <c r="B21" s="13">
        <v>13677</v>
      </c>
      <c r="C21" s="13">
        <v>1666</v>
      </c>
      <c r="D21" s="13">
        <v>1320</v>
      </c>
      <c r="E21" s="13">
        <v>14023</v>
      </c>
      <c r="F21" s="14"/>
      <c r="G21" s="15"/>
    </row>
    <row r="22" spans="1:7" ht="15.75">
      <c r="A22" s="16" t="s">
        <v>11</v>
      </c>
      <c r="B22" s="22">
        <f>SUM(B23:B26)</f>
        <v>13312</v>
      </c>
      <c r="C22" s="22">
        <f>SUM(C23:C26)</f>
        <v>1495</v>
      </c>
      <c r="D22" s="22">
        <f>SUM(D23:D26)</f>
        <v>1182</v>
      </c>
      <c r="E22" s="22">
        <f>SUM(E23:E26)</f>
        <v>13625</v>
      </c>
      <c r="F22" s="14"/>
      <c r="G22" s="15"/>
    </row>
    <row r="23" spans="1:7" ht="15.75">
      <c r="A23" s="16" t="s">
        <v>12</v>
      </c>
      <c r="B23" s="22">
        <v>7209</v>
      </c>
      <c r="C23" s="22">
        <v>860</v>
      </c>
      <c r="D23" s="22">
        <v>528</v>
      </c>
      <c r="E23" s="22">
        <v>7541</v>
      </c>
      <c r="F23" s="14"/>
      <c r="G23" s="15"/>
    </row>
    <row r="24" spans="1:7" ht="15.75">
      <c r="A24" s="5" t="s">
        <v>13</v>
      </c>
      <c r="B24" s="23">
        <v>1546</v>
      </c>
      <c r="C24" s="22">
        <v>0</v>
      </c>
      <c r="D24" s="23">
        <v>331</v>
      </c>
      <c r="E24" s="22">
        <v>1215</v>
      </c>
      <c r="F24" s="14"/>
      <c r="G24" s="15"/>
    </row>
    <row r="25" spans="1:7" ht="15.75">
      <c r="A25" s="5" t="s">
        <v>25</v>
      </c>
      <c r="B25" s="22">
        <v>3835</v>
      </c>
      <c r="C25" s="22">
        <v>517</v>
      </c>
      <c r="D25" s="22">
        <v>270</v>
      </c>
      <c r="E25" s="22">
        <v>4082</v>
      </c>
      <c r="F25" s="14"/>
      <c r="G25" s="15"/>
    </row>
    <row r="26" spans="1:7" ht="15.75">
      <c r="A26" s="5" t="s">
        <v>27</v>
      </c>
      <c r="B26" s="22">
        <f>463+79+180</f>
        <v>722</v>
      </c>
      <c r="C26" s="22">
        <f>71+47</f>
        <v>118</v>
      </c>
      <c r="D26" s="22">
        <f>33+3+17</f>
        <v>53</v>
      </c>
      <c r="E26" s="22">
        <f>501+76+210</f>
        <v>787</v>
      </c>
      <c r="F26" s="14"/>
      <c r="G26" s="15"/>
    </row>
    <row r="27" spans="1:7" ht="15.75">
      <c r="A27" s="5" t="s">
        <v>14</v>
      </c>
      <c r="B27" s="23">
        <v>188</v>
      </c>
      <c r="C27" s="23">
        <v>49</v>
      </c>
      <c r="D27" s="23">
        <v>54</v>
      </c>
      <c r="E27" s="22">
        <v>183</v>
      </c>
      <c r="F27" s="14"/>
      <c r="G27" s="15"/>
    </row>
    <row r="28" spans="1:7" ht="15.75">
      <c r="A28" s="5" t="s">
        <v>26</v>
      </c>
      <c r="B28" s="23">
        <v>30</v>
      </c>
      <c r="C28" s="22">
        <v>0</v>
      </c>
      <c r="D28" s="23">
        <v>7</v>
      </c>
      <c r="E28" s="22">
        <v>23</v>
      </c>
      <c r="F28" s="14"/>
      <c r="G28" s="15"/>
    </row>
    <row r="29" spans="1:7" ht="15.75">
      <c r="A29" s="5" t="s">
        <v>29</v>
      </c>
      <c r="B29" s="22">
        <v>9</v>
      </c>
      <c r="C29" s="22">
        <v>51</v>
      </c>
      <c r="D29" s="23">
        <v>1</v>
      </c>
      <c r="E29" s="22">
        <v>59</v>
      </c>
      <c r="F29" s="14"/>
      <c r="G29" s="15"/>
    </row>
    <row r="30" spans="1:7" ht="15.75">
      <c r="A30" s="5" t="s">
        <v>20</v>
      </c>
      <c r="B30" s="22">
        <f>41+71</f>
        <v>112</v>
      </c>
      <c r="C30" s="22">
        <f>1+70</f>
        <v>71</v>
      </c>
      <c r="D30" s="22">
        <v>71</v>
      </c>
      <c r="E30" s="22">
        <f>42+70</f>
        <v>112</v>
      </c>
      <c r="F30" s="14"/>
      <c r="G30" s="15"/>
    </row>
    <row r="31" spans="1:7" ht="15.75">
      <c r="A31" s="5" t="s">
        <v>15</v>
      </c>
      <c r="B31" s="22">
        <v>26</v>
      </c>
      <c r="C31" s="22">
        <v>0</v>
      </c>
      <c r="D31" s="22">
        <v>5</v>
      </c>
      <c r="E31" s="22">
        <v>21</v>
      </c>
      <c r="F31" s="14"/>
      <c r="G31" s="15"/>
    </row>
    <row r="32" spans="1:17" s="3" customFormat="1" ht="15.75">
      <c r="A32" s="18"/>
      <c r="B32" s="18"/>
      <c r="C32" s="18"/>
      <c r="D32" s="18"/>
      <c r="E32" s="18"/>
      <c r="F32" s="12"/>
      <c r="G32" s="7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7" ht="15.75">
      <c r="A33" s="5" t="s">
        <v>30</v>
      </c>
      <c r="B33" s="14"/>
      <c r="C33" s="14"/>
      <c r="D33" s="14"/>
      <c r="E33" s="14"/>
      <c r="F33" s="14"/>
      <c r="G33" s="7"/>
    </row>
    <row r="34" spans="1:7" ht="15.75">
      <c r="A34" s="5" t="s">
        <v>31</v>
      </c>
      <c r="B34" s="14"/>
      <c r="C34" s="14"/>
      <c r="D34" s="14"/>
      <c r="E34" s="14"/>
      <c r="F34" s="14"/>
      <c r="G34" s="7"/>
    </row>
    <row r="35" spans="1:7" ht="15.75">
      <c r="A35" s="5"/>
      <c r="B35" s="5"/>
      <c r="C35" s="5"/>
      <c r="D35" s="5"/>
      <c r="E35" s="5"/>
      <c r="F35" s="5"/>
      <c r="G35" s="7"/>
    </row>
    <row r="36" spans="1:14" ht="15.75">
      <c r="A36" s="5" t="s">
        <v>34</v>
      </c>
      <c r="B36" s="5"/>
      <c r="C36" s="5"/>
      <c r="D36" s="5"/>
      <c r="E36" s="5"/>
      <c r="F36" s="5"/>
      <c r="G36" s="5"/>
      <c r="H36" s="3"/>
      <c r="I36" s="3"/>
      <c r="J36" s="3"/>
      <c r="K36" s="3"/>
      <c r="L36" s="3"/>
      <c r="M36" s="3"/>
      <c r="N36" s="3"/>
    </row>
    <row r="37" spans="1:14" ht="15.75">
      <c r="A37" s="5" t="s">
        <v>21</v>
      </c>
      <c r="B37" s="5"/>
      <c r="C37" s="5"/>
      <c r="D37" s="5"/>
      <c r="E37" s="5"/>
      <c r="F37" s="5"/>
      <c r="G37" s="5"/>
      <c r="H37" s="3"/>
      <c r="I37" s="3"/>
      <c r="J37" s="3"/>
      <c r="K37" s="3"/>
      <c r="L37" s="3"/>
      <c r="M37" s="3"/>
      <c r="N37" s="3"/>
    </row>
    <row r="38" spans="1:14" ht="15.75">
      <c r="A38" s="5"/>
      <c r="B38" s="5"/>
      <c r="C38" s="5"/>
      <c r="D38" s="5"/>
      <c r="E38" s="5"/>
      <c r="F38" s="5"/>
      <c r="G38" s="5"/>
      <c r="H38" s="3"/>
      <c r="I38" s="3"/>
      <c r="J38" s="3"/>
      <c r="K38" s="3"/>
      <c r="L38" s="3"/>
      <c r="M38" s="3"/>
      <c r="N38" s="3"/>
    </row>
    <row r="39" spans="1:7" ht="15.75">
      <c r="A39" s="5"/>
      <c r="B39" s="5"/>
      <c r="C39" s="5"/>
      <c r="D39" s="5"/>
      <c r="E39" s="5"/>
      <c r="F39" s="5"/>
      <c r="G39" s="7"/>
    </row>
    <row r="40" spans="1:7" ht="15.75">
      <c r="A40" s="5"/>
      <c r="B40" s="5"/>
      <c r="C40" s="5"/>
      <c r="D40" s="5"/>
      <c r="E40" s="5"/>
      <c r="F40" s="5"/>
      <c r="G40" s="7"/>
    </row>
    <row r="41" spans="1:7" ht="15.75">
      <c r="A41" s="19"/>
      <c r="B41" s="5"/>
      <c r="C41" s="5"/>
      <c r="D41" s="5"/>
      <c r="E41" s="5"/>
      <c r="F41" s="5"/>
      <c r="G41" s="7"/>
    </row>
    <row r="42" spans="1:7" ht="15.75">
      <c r="A42" s="7"/>
      <c r="B42" s="7"/>
      <c r="C42" s="7"/>
      <c r="D42" s="7"/>
      <c r="E42" s="7"/>
      <c r="F42" s="7"/>
      <c r="G42" s="7"/>
    </row>
    <row r="43" spans="1:7" ht="15.75">
      <c r="A43" s="7"/>
      <c r="B43" s="7"/>
      <c r="C43" s="7"/>
      <c r="D43" s="7"/>
      <c r="E43" s="7"/>
      <c r="F43" s="7"/>
      <c r="G43" s="7"/>
    </row>
    <row r="44" spans="1:7" ht="15.75">
      <c r="A44" s="7"/>
      <c r="B44" s="7"/>
      <c r="C44" s="7"/>
      <c r="D44" s="7"/>
      <c r="E44" s="7"/>
      <c r="F44" s="7"/>
      <c r="G44" s="7"/>
    </row>
    <row r="45" spans="1:7" ht="15.75">
      <c r="A45" s="7"/>
      <c r="B45" s="7"/>
      <c r="C45" s="7"/>
      <c r="D45" s="7"/>
      <c r="E45" s="7"/>
      <c r="F45" s="7"/>
      <c r="G45" s="7"/>
    </row>
    <row r="46" spans="1:7" ht="15.75">
      <c r="A46" s="7"/>
      <c r="B46" s="7"/>
      <c r="C46" s="7"/>
      <c r="D46" s="7"/>
      <c r="E46" s="7"/>
      <c r="F46" s="7"/>
      <c r="G46" s="7"/>
    </row>
    <row r="47" spans="1:7" ht="15.75">
      <c r="A47" s="7"/>
      <c r="B47" s="7"/>
      <c r="C47" s="7"/>
      <c r="D47" s="7"/>
      <c r="E47" s="7"/>
      <c r="F47" s="7"/>
      <c r="G47" s="7"/>
    </row>
    <row r="48" spans="1:7" ht="15.75">
      <c r="A48" s="7"/>
      <c r="B48" s="7"/>
      <c r="C48" s="7"/>
      <c r="D48" s="7"/>
      <c r="E48" s="7"/>
      <c r="F48" s="7"/>
      <c r="G48" s="7"/>
    </row>
    <row r="49" spans="1:7" ht="15.75">
      <c r="A49" s="7"/>
      <c r="B49" s="7"/>
      <c r="C49" s="7"/>
      <c r="D49" s="7"/>
      <c r="E49" s="7"/>
      <c r="F49" s="7"/>
      <c r="G49" s="7"/>
    </row>
    <row r="50" spans="1:7" ht="15.75">
      <c r="A50" s="7"/>
      <c r="B50" s="7"/>
      <c r="C50" s="7"/>
      <c r="D50" s="7"/>
      <c r="E50" s="7"/>
      <c r="F50" s="7"/>
      <c r="G50" s="7"/>
    </row>
    <row r="51" spans="1:7" ht="15.75">
      <c r="A51" s="7"/>
      <c r="B51" s="7"/>
      <c r="C51" s="7"/>
      <c r="D51" s="7"/>
      <c r="E51" s="7"/>
      <c r="F51" s="7"/>
      <c r="G51" s="7"/>
    </row>
    <row r="59" spans="2:5" ht="15.75">
      <c r="B59" s="2"/>
      <c r="E59" s="2"/>
    </row>
    <row r="60" ht="15.75">
      <c r="B60" s="2"/>
    </row>
    <row r="61" ht="15.75">
      <c r="B61" s="2"/>
    </row>
    <row r="62" ht="15.75">
      <c r="B62" s="2"/>
    </row>
    <row r="63" spans="1:2" ht="15.75">
      <c r="A63" s="2"/>
      <c r="B63" s="2"/>
    </row>
    <row r="64" spans="1:2" ht="15.75">
      <c r="A64" s="2"/>
      <c r="B64" s="2"/>
    </row>
    <row r="65" spans="1:2" ht="15.75">
      <c r="A65" s="2"/>
      <c r="B65" s="2"/>
    </row>
    <row r="66" ht="15.75">
      <c r="A66" s="2"/>
    </row>
    <row r="67" ht="15.75">
      <c r="A67" s="2"/>
    </row>
    <row r="68" ht="15.75">
      <c r="A68" s="2"/>
    </row>
    <row r="70" ht="15.75">
      <c r="A70" s="2"/>
    </row>
    <row r="74" spans="1:2" ht="15.75">
      <c r="A74" s="2"/>
      <c r="B74" s="2"/>
    </row>
    <row r="75" spans="1:2" ht="15.75">
      <c r="A75" s="2"/>
      <c r="B75" s="2"/>
    </row>
    <row r="76" spans="1:2" ht="15.75">
      <c r="A76" s="2"/>
      <c r="B76" s="2"/>
    </row>
  </sheetData>
  <sheetProtection/>
  <printOptions/>
  <pageMargins left="0.323" right="0.25" top="0.5" bottom="0.25" header="0.5" footer="0.5"/>
  <pageSetup fitToHeight="1" fitToWidth="1"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4">
      <selection activeCell="A1" sqref="A1"/>
    </sheetView>
  </sheetViews>
  <sheetFormatPr defaultColWidth="18.77734375" defaultRowHeight="15.75"/>
  <cols>
    <col min="1" max="1" width="55.77734375" style="0" customWidth="1"/>
  </cols>
  <sheetData>
    <row r="1" spans="1:6" ht="20.25">
      <c r="A1" s="21" t="s">
        <v>24</v>
      </c>
      <c r="B1" s="8"/>
      <c r="C1" s="5"/>
      <c r="D1" s="5"/>
      <c r="E1" s="5"/>
      <c r="F1" s="5"/>
    </row>
    <row r="2" spans="1:6" ht="20.25">
      <c r="A2" s="21" t="s">
        <v>17</v>
      </c>
      <c r="B2" s="5"/>
      <c r="C2" s="5"/>
      <c r="D2" s="5"/>
      <c r="E2" s="5"/>
      <c r="F2" s="5"/>
    </row>
    <row r="3" spans="1:6" ht="20.25">
      <c r="A3" s="20" t="s">
        <v>7</v>
      </c>
      <c r="B3" s="5"/>
      <c r="C3" s="5"/>
      <c r="D3" s="5"/>
      <c r="E3" s="5"/>
      <c r="F3" s="5"/>
    </row>
    <row r="4" spans="1:6" ht="15.75">
      <c r="A4" s="5"/>
      <c r="B4" s="5"/>
      <c r="C4" s="5"/>
      <c r="D4" s="5"/>
      <c r="E4" s="5"/>
      <c r="F4" s="5"/>
    </row>
    <row r="5" spans="1:6" ht="17.25">
      <c r="A5" s="9" t="s">
        <v>16</v>
      </c>
      <c r="B5" s="10" t="s">
        <v>32</v>
      </c>
      <c r="C5" s="10" t="s">
        <v>0</v>
      </c>
      <c r="D5" s="10" t="s">
        <v>1</v>
      </c>
      <c r="E5" s="11" t="s">
        <v>33</v>
      </c>
      <c r="F5" s="5"/>
    </row>
    <row r="6" spans="1:6" ht="15.75">
      <c r="A6" s="5"/>
      <c r="B6" s="12"/>
      <c r="C6" s="12"/>
      <c r="D6" s="12"/>
      <c r="E6" s="12"/>
      <c r="F6" s="5"/>
    </row>
    <row r="7" spans="1:6" ht="15.75">
      <c r="A7" s="5" t="s">
        <v>9</v>
      </c>
      <c r="B7" s="13">
        <v>41516</v>
      </c>
      <c r="C7" s="13">
        <v>5392</v>
      </c>
      <c r="D7" s="13">
        <v>5650</v>
      </c>
      <c r="E7" s="13">
        <v>41258</v>
      </c>
      <c r="F7" s="14"/>
    </row>
    <row r="8" spans="1:6" ht="15.75">
      <c r="A8" s="5" t="s">
        <v>18</v>
      </c>
      <c r="B8" s="22">
        <f>SUM(B9:B18)</f>
        <v>41511</v>
      </c>
      <c r="C8" s="22">
        <f>SUM(C9:C18)</f>
        <v>5392</v>
      </c>
      <c r="D8" s="22">
        <f>SUM(D9:D18)</f>
        <v>5648</v>
      </c>
      <c r="E8" s="22">
        <f>SUM(E9:E18)</f>
        <v>41255</v>
      </c>
      <c r="F8" s="14"/>
    </row>
    <row r="9" spans="1:6" ht="15.75">
      <c r="A9" s="5" t="s">
        <v>3</v>
      </c>
      <c r="B9" s="23">
        <v>11612</v>
      </c>
      <c r="C9" s="23">
        <v>1086</v>
      </c>
      <c r="D9" s="23">
        <v>1018</v>
      </c>
      <c r="E9" s="23">
        <v>11680</v>
      </c>
      <c r="F9" s="14"/>
    </row>
    <row r="10" spans="1:6" ht="15.75">
      <c r="A10" s="5" t="s">
        <v>6</v>
      </c>
      <c r="B10" s="22">
        <v>780</v>
      </c>
      <c r="C10" s="22">
        <v>0</v>
      </c>
      <c r="D10" s="22">
        <v>145</v>
      </c>
      <c r="E10" s="22">
        <v>635</v>
      </c>
      <c r="F10" s="14"/>
    </row>
    <row r="11" spans="1:6" ht="15.75">
      <c r="A11" s="5" t="s">
        <v>2</v>
      </c>
      <c r="B11" s="23">
        <v>914</v>
      </c>
      <c r="C11" s="22">
        <v>0</v>
      </c>
      <c r="D11" s="23">
        <v>136</v>
      </c>
      <c r="E11" s="22">
        <v>778</v>
      </c>
      <c r="F11" s="14"/>
    </row>
    <row r="12" spans="1:6" ht="15.75">
      <c r="A12" s="5" t="s">
        <v>8</v>
      </c>
      <c r="B12" s="23">
        <v>2836</v>
      </c>
      <c r="C12" s="22">
        <v>0</v>
      </c>
      <c r="D12" s="23">
        <v>243</v>
      </c>
      <c r="E12" s="22">
        <v>2593</v>
      </c>
      <c r="F12" s="14"/>
    </row>
    <row r="13" spans="1:6" ht="15.75">
      <c r="A13" s="5" t="s">
        <v>22</v>
      </c>
      <c r="B13" s="22">
        <v>294</v>
      </c>
      <c r="C13" s="22">
        <v>0</v>
      </c>
      <c r="D13" s="22">
        <v>13</v>
      </c>
      <c r="E13" s="22">
        <v>281</v>
      </c>
      <c r="F13" s="14"/>
    </row>
    <row r="14" spans="1:6" ht="15.75">
      <c r="A14" s="5" t="s">
        <v>10</v>
      </c>
      <c r="B14" s="22">
        <v>370</v>
      </c>
      <c r="C14" s="22">
        <v>0</v>
      </c>
      <c r="D14" s="22">
        <v>55</v>
      </c>
      <c r="E14" s="22">
        <v>315</v>
      </c>
      <c r="F14" s="14"/>
    </row>
    <row r="15" spans="1:6" ht="15.75">
      <c r="A15" s="5" t="s">
        <v>4</v>
      </c>
      <c r="B15" s="23">
        <v>10970</v>
      </c>
      <c r="C15" s="23">
        <v>231</v>
      </c>
      <c r="D15" s="23">
        <v>1453</v>
      </c>
      <c r="E15" s="22">
        <v>9748</v>
      </c>
      <c r="F15" s="14"/>
    </row>
    <row r="16" spans="1:6" ht="15.75">
      <c r="A16" s="5" t="s">
        <v>19</v>
      </c>
      <c r="B16" s="22">
        <v>2411</v>
      </c>
      <c r="C16" s="22">
        <v>1226</v>
      </c>
      <c r="D16" s="22">
        <v>1584</v>
      </c>
      <c r="E16" s="22">
        <v>2053</v>
      </c>
      <c r="F16" s="14"/>
    </row>
    <row r="17" spans="1:6" ht="15.75">
      <c r="A17" s="5" t="s">
        <v>5</v>
      </c>
      <c r="B17" s="22">
        <v>8861</v>
      </c>
      <c r="C17" s="22">
        <v>2388</v>
      </c>
      <c r="D17" s="22">
        <v>677</v>
      </c>
      <c r="E17" s="22">
        <v>10572</v>
      </c>
      <c r="F17" s="14"/>
    </row>
    <row r="18" spans="1:6" ht="15.75">
      <c r="A18" s="5" t="s">
        <v>27</v>
      </c>
      <c r="B18" s="22">
        <v>2463</v>
      </c>
      <c r="C18" s="22">
        <v>461</v>
      </c>
      <c r="D18" s="22">
        <v>324</v>
      </c>
      <c r="E18" s="22">
        <v>2600</v>
      </c>
      <c r="F18" s="14"/>
    </row>
    <row r="19" spans="1:6" ht="15.75">
      <c r="A19" s="16" t="s">
        <v>23</v>
      </c>
      <c r="B19" s="22">
        <v>5</v>
      </c>
      <c r="C19" s="22">
        <v>0</v>
      </c>
      <c r="D19" s="22">
        <v>2</v>
      </c>
      <c r="E19" s="22">
        <v>3</v>
      </c>
      <c r="F19" s="14"/>
    </row>
    <row r="20" spans="1:6" ht="15.75">
      <c r="A20" s="5"/>
      <c r="B20" s="13"/>
      <c r="C20" s="13"/>
      <c r="D20" s="13"/>
      <c r="E20" s="13"/>
      <c r="F20" s="14"/>
    </row>
    <row r="21" spans="1:6" ht="15.75">
      <c r="A21" s="16" t="s">
        <v>28</v>
      </c>
      <c r="B21" s="13">
        <v>12646</v>
      </c>
      <c r="C21" s="13">
        <v>1981</v>
      </c>
      <c r="D21" s="13">
        <v>950</v>
      </c>
      <c r="E21" s="13">
        <v>13677</v>
      </c>
      <c r="F21" s="14"/>
    </row>
    <row r="22" spans="1:6" ht="15.75">
      <c r="A22" s="16" t="s">
        <v>11</v>
      </c>
      <c r="B22" s="22">
        <f>SUM(B23:B26)</f>
        <v>12160</v>
      </c>
      <c r="C22" s="22">
        <f>SUM(C23:C26)</f>
        <v>1894</v>
      </c>
      <c r="D22" s="22">
        <f>SUM(D23:D26)</f>
        <v>742</v>
      </c>
      <c r="E22" s="22">
        <f>SUM(E23:E26)</f>
        <v>13312</v>
      </c>
      <c r="F22" s="14"/>
    </row>
    <row r="23" spans="1:6" ht="15.75">
      <c r="A23" s="16" t="s">
        <v>12</v>
      </c>
      <c r="B23" s="22">
        <v>6613</v>
      </c>
      <c r="C23" s="22">
        <v>1075</v>
      </c>
      <c r="D23" s="22">
        <v>479</v>
      </c>
      <c r="E23" s="22">
        <v>7209</v>
      </c>
      <c r="F23" s="14"/>
    </row>
    <row r="24" spans="1:6" ht="15.75">
      <c r="A24" s="5" t="s">
        <v>13</v>
      </c>
      <c r="B24" s="23">
        <v>1364</v>
      </c>
      <c r="C24" s="23">
        <v>235</v>
      </c>
      <c r="D24" s="23">
        <v>53</v>
      </c>
      <c r="E24" s="22">
        <v>1546</v>
      </c>
      <c r="F24" s="14"/>
    </row>
    <row r="25" spans="1:6" ht="15.75">
      <c r="A25" s="5" t="s">
        <v>25</v>
      </c>
      <c r="B25" s="22">
        <v>3691</v>
      </c>
      <c r="C25" s="22">
        <v>313</v>
      </c>
      <c r="D25" s="22">
        <v>169</v>
      </c>
      <c r="E25" s="22">
        <v>3835</v>
      </c>
      <c r="F25" s="14"/>
    </row>
    <row r="26" spans="1:6" ht="15.75">
      <c r="A26" s="5" t="s">
        <v>27</v>
      </c>
      <c r="B26" s="22">
        <f>309+45+138</f>
        <v>492</v>
      </c>
      <c r="C26" s="22">
        <f>178+37+56</f>
        <v>271</v>
      </c>
      <c r="D26" s="22">
        <f>24+3+14</f>
        <v>41</v>
      </c>
      <c r="E26" s="22">
        <f>463+79+180</f>
        <v>722</v>
      </c>
      <c r="F26" s="14"/>
    </row>
    <row r="27" spans="1:6" ht="15.75">
      <c r="A27" s="5" t="s">
        <v>14</v>
      </c>
      <c r="B27" s="23">
        <v>227</v>
      </c>
      <c r="C27" s="23">
        <v>24</v>
      </c>
      <c r="D27" s="23">
        <v>63</v>
      </c>
      <c r="E27" s="22">
        <v>188</v>
      </c>
      <c r="F27" s="14"/>
    </row>
    <row r="28" spans="1:6" ht="15.75">
      <c r="A28" s="5" t="s">
        <v>26</v>
      </c>
      <c r="B28" s="23">
        <v>21</v>
      </c>
      <c r="C28" s="22">
        <v>14</v>
      </c>
      <c r="D28" s="23">
        <v>5</v>
      </c>
      <c r="E28" s="22">
        <v>30</v>
      </c>
      <c r="F28" s="14"/>
    </row>
    <row r="29" spans="1:6" ht="15.75">
      <c r="A29" s="5" t="s">
        <v>29</v>
      </c>
      <c r="B29" s="22">
        <v>133</v>
      </c>
      <c r="C29" s="22">
        <v>8</v>
      </c>
      <c r="D29" s="23">
        <v>132</v>
      </c>
      <c r="E29" s="22">
        <v>9</v>
      </c>
      <c r="F29" s="14"/>
    </row>
    <row r="30" spans="1:6" ht="15.75">
      <c r="A30" s="5" t="s">
        <v>20</v>
      </c>
      <c r="B30" s="22">
        <f>74</f>
        <v>74</v>
      </c>
      <c r="C30" s="22">
        <f>41</f>
        <v>41</v>
      </c>
      <c r="D30" s="22">
        <f>3</f>
        <v>3</v>
      </c>
      <c r="E30" s="22">
        <f>41+71</f>
        <v>112</v>
      </c>
      <c r="F30" s="14"/>
    </row>
    <row r="31" spans="1:6" ht="15.75">
      <c r="A31" s="5" t="s">
        <v>15</v>
      </c>
      <c r="B31" s="22">
        <v>31</v>
      </c>
      <c r="C31" s="22">
        <v>0</v>
      </c>
      <c r="D31" s="22">
        <v>5</v>
      </c>
      <c r="E31" s="22">
        <v>26</v>
      </c>
      <c r="F31" s="14"/>
    </row>
    <row r="32" spans="1:6" ht="15.75">
      <c r="A32" s="18"/>
      <c r="B32" s="18"/>
      <c r="C32" s="18"/>
      <c r="D32" s="18"/>
      <c r="E32" s="18"/>
      <c r="F32" s="12"/>
    </row>
    <row r="33" spans="1:6" ht="15.75">
      <c r="A33" s="5" t="s">
        <v>35</v>
      </c>
      <c r="B33" s="14"/>
      <c r="C33" s="14"/>
      <c r="D33" s="14"/>
      <c r="E33" s="14"/>
      <c r="F33" s="14"/>
    </row>
    <row r="34" spans="1:6" ht="15.75">
      <c r="A34" s="5" t="s">
        <v>36</v>
      </c>
      <c r="B34" s="14"/>
      <c r="C34" s="14"/>
      <c r="D34" s="14"/>
      <c r="E34" s="14"/>
      <c r="F34" s="14"/>
    </row>
    <row r="35" spans="1:6" ht="15.75">
      <c r="A35" s="5"/>
      <c r="B35" s="5"/>
      <c r="C35" s="5"/>
      <c r="D35" s="5"/>
      <c r="E35" s="5"/>
      <c r="F35" s="5"/>
    </row>
    <row r="36" spans="1:6" ht="15.75">
      <c r="A36" s="5"/>
      <c r="B36" s="5"/>
      <c r="C36" s="5"/>
      <c r="D36" s="5"/>
      <c r="E36" s="5"/>
      <c r="F36" s="5"/>
    </row>
    <row r="37" spans="1:6" ht="15.75">
      <c r="A37" s="5" t="s">
        <v>37</v>
      </c>
      <c r="B37" s="5"/>
      <c r="C37" s="5"/>
      <c r="D37" s="5"/>
      <c r="E37" s="5"/>
      <c r="F37" s="5"/>
    </row>
    <row r="38" spans="1:6" ht="15.75">
      <c r="A38" s="5" t="s">
        <v>21</v>
      </c>
      <c r="B38" s="5"/>
      <c r="C38" s="5"/>
      <c r="D38" s="5"/>
      <c r="E38" s="5"/>
      <c r="F38" s="5"/>
    </row>
    <row r="39" spans="1:6" ht="15.75">
      <c r="A39" s="5"/>
      <c r="B39" s="5"/>
      <c r="C39" s="5"/>
      <c r="D39" s="5"/>
      <c r="E39" s="5"/>
      <c r="F39" s="5"/>
    </row>
    <row r="40" spans="1:6" ht="15.75">
      <c r="A40" s="5"/>
      <c r="B40" s="5"/>
      <c r="C40" s="5"/>
      <c r="D40" s="5"/>
      <c r="E40" s="5"/>
      <c r="F40" s="5"/>
    </row>
    <row r="41" spans="1:6" ht="15.75">
      <c r="A41" s="5"/>
      <c r="B41" s="5"/>
      <c r="C41" s="5"/>
      <c r="D41" s="5"/>
      <c r="E41" s="5"/>
      <c r="F41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7">
      <selection activeCell="A1" sqref="A1"/>
    </sheetView>
  </sheetViews>
  <sheetFormatPr defaultColWidth="18.77734375" defaultRowHeight="15.75"/>
  <cols>
    <col min="1" max="1" width="55.77734375" style="0" customWidth="1"/>
  </cols>
  <sheetData>
    <row r="1" spans="1:6" ht="20.25">
      <c r="A1" s="21" t="s">
        <v>24</v>
      </c>
      <c r="B1" s="8"/>
      <c r="C1" s="5"/>
      <c r="D1" s="5"/>
      <c r="E1" s="5"/>
      <c r="F1" s="5"/>
    </row>
    <row r="2" spans="1:6" ht="20.25">
      <c r="A2" s="21" t="s">
        <v>17</v>
      </c>
      <c r="B2" s="5"/>
      <c r="C2" s="5"/>
      <c r="D2" s="5"/>
      <c r="E2" s="5"/>
      <c r="F2" s="5"/>
    </row>
    <row r="3" spans="1:6" ht="20.25">
      <c r="A3" s="20" t="s">
        <v>7</v>
      </c>
      <c r="B3" s="5"/>
      <c r="C3" s="5"/>
      <c r="D3" s="5"/>
      <c r="E3" s="5"/>
      <c r="F3" s="5"/>
    </row>
    <row r="4" spans="1:6" ht="15.75">
      <c r="A4" s="5"/>
      <c r="B4" s="5"/>
      <c r="C4" s="5"/>
      <c r="D4" s="5"/>
      <c r="E4" s="5"/>
      <c r="F4" s="5"/>
    </row>
    <row r="5" spans="1:6" ht="17.25">
      <c r="A5" s="9" t="s">
        <v>16</v>
      </c>
      <c r="B5" s="10" t="s">
        <v>32</v>
      </c>
      <c r="C5" s="10" t="s">
        <v>0</v>
      </c>
      <c r="D5" s="10" t="s">
        <v>1</v>
      </c>
      <c r="E5" s="11" t="s">
        <v>33</v>
      </c>
      <c r="F5" s="5"/>
    </row>
    <row r="6" spans="1:6" ht="15.75">
      <c r="A6" s="5"/>
      <c r="B6" s="12"/>
      <c r="C6" s="12"/>
      <c r="D6" s="12"/>
      <c r="E6" s="12"/>
      <c r="F6" s="5"/>
    </row>
    <row r="7" spans="1:6" ht="15.75">
      <c r="A7" s="5" t="s">
        <v>9</v>
      </c>
      <c r="B7" s="13">
        <v>42506</v>
      </c>
      <c r="C7" s="13">
        <v>4783</v>
      </c>
      <c r="D7" s="13">
        <v>5773</v>
      </c>
      <c r="E7" s="13">
        <v>41516</v>
      </c>
      <c r="F7" s="14"/>
    </row>
    <row r="8" spans="1:6" ht="15.75">
      <c r="A8" s="5" t="s">
        <v>18</v>
      </c>
      <c r="B8" s="22">
        <f>SUM(B9:B18)</f>
        <v>42501</v>
      </c>
      <c r="C8" s="22">
        <f>SUM(C9:C18)</f>
        <v>4781</v>
      </c>
      <c r="D8" s="22">
        <f>SUM(D9:D18)</f>
        <v>5771</v>
      </c>
      <c r="E8" s="22">
        <f>SUM(E9:E18)</f>
        <v>41511</v>
      </c>
      <c r="F8" s="14"/>
    </row>
    <row r="9" spans="1:6" ht="15.75">
      <c r="A9" s="5" t="s">
        <v>3</v>
      </c>
      <c r="B9" s="23">
        <v>9963</v>
      </c>
      <c r="C9" s="23">
        <v>2386</v>
      </c>
      <c r="D9" s="23">
        <v>737</v>
      </c>
      <c r="E9" s="23">
        <v>11612</v>
      </c>
      <c r="F9" s="14"/>
    </row>
    <row r="10" spans="1:6" ht="15.75">
      <c r="A10" s="5" t="s">
        <v>6</v>
      </c>
      <c r="B10" s="22">
        <v>872</v>
      </c>
      <c r="C10" s="22">
        <v>0</v>
      </c>
      <c r="D10" s="22">
        <v>92</v>
      </c>
      <c r="E10" s="22">
        <v>780</v>
      </c>
      <c r="F10" s="14"/>
    </row>
    <row r="11" spans="1:6" ht="15.75">
      <c r="A11" s="5" t="s">
        <v>2</v>
      </c>
      <c r="B11" s="23">
        <v>1030</v>
      </c>
      <c r="C11" s="22">
        <v>0</v>
      </c>
      <c r="D11" s="23">
        <v>116</v>
      </c>
      <c r="E11" s="22">
        <v>914</v>
      </c>
      <c r="F11" s="14"/>
    </row>
    <row r="12" spans="1:6" ht="15.75">
      <c r="A12" s="5" t="s">
        <v>8</v>
      </c>
      <c r="B12" s="23">
        <v>3119</v>
      </c>
      <c r="C12" s="22">
        <v>87</v>
      </c>
      <c r="D12" s="23">
        <v>370</v>
      </c>
      <c r="E12" s="22">
        <v>2836</v>
      </c>
      <c r="F12" s="14"/>
    </row>
    <row r="13" spans="1:6" ht="15.75">
      <c r="A13" s="5" t="s">
        <v>22</v>
      </c>
      <c r="B13" s="22">
        <v>369</v>
      </c>
      <c r="C13" s="22">
        <v>281</v>
      </c>
      <c r="D13" s="22">
        <v>356</v>
      </c>
      <c r="E13" s="22">
        <v>294</v>
      </c>
      <c r="F13" s="14"/>
    </row>
    <row r="14" spans="1:6" ht="15.75">
      <c r="A14" s="5" t="s">
        <v>10</v>
      </c>
      <c r="B14" s="22">
        <v>2006</v>
      </c>
      <c r="C14" s="22">
        <v>0</v>
      </c>
      <c r="D14" s="22">
        <v>1636</v>
      </c>
      <c r="E14" s="22">
        <v>370</v>
      </c>
      <c r="F14" s="14"/>
    </row>
    <row r="15" spans="1:6" ht="15.75">
      <c r="A15" s="5" t="s">
        <v>4</v>
      </c>
      <c r="B15" s="23">
        <v>11365</v>
      </c>
      <c r="C15" s="23">
        <v>523</v>
      </c>
      <c r="D15" s="23">
        <v>918</v>
      </c>
      <c r="E15" s="22">
        <v>10970</v>
      </c>
      <c r="F15" s="14"/>
    </row>
    <row r="16" spans="1:6" ht="15.75">
      <c r="A16" s="5" t="s">
        <v>19</v>
      </c>
      <c r="B16" s="22">
        <v>2690</v>
      </c>
      <c r="C16" s="22">
        <v>0</v>
      </c>
      <c r="D16" s="22">
        <v>279</v>
      </c>
      <c r="E16" s="22">
        <v>2411</v>
      </c>
      <c r="F16" s="14"/>
    </row>
    <row r="17" spans="1:6" ht="15.75">
      <c r="A17" s="5" t="s">
        <v>5</v>
      </c>
      <c r="B17" s="22">
        <v>9031</v>
      </c>
      <c r="C17" s="22">
        <v>821</v>
      </c>
      <c r="D17" s="22">
        <v>991</v>
      </c>
      <c r="E17" s="22">
        <v>8861</v>
      </c>
      <c r="F17" s="14"/>
    </row>
    <row r="18" spans="1:6" ht="15.75">
      <c r="A18" s="5" t="s">
        <v>27</v>
      </c>
      <c r="B18" s="22">
        <v>2056</v>
      </c>
      <c r="C18" s="22">
        <v>683</v>
      </c>
      <c r="D18" s="22">
        <v>276</v>
      </c>
      <c r="E18" s="22">
        <v>2463</v>
      </c>
      <c r="F18" s="14"/>
    </row>
    <row r="19" spans="1:6" ht="15.75">
      <c r="A19" s="16" t="s">
        <v>23</v>
      </c>
      <c r="B19" s="22">
        <v>5</v>
      </c>
      <c r="C19" s="22">
        <v>2</v>
      </c>
      <c r="D19" s="22">
        <v>2</v>
      </c>
      <c r="E19" s="22">
        <v>5</v>
      </c>
      <c r="F19" s="14"/>
    </row>
    <row r="20" spans="1:6" ht="15.75">
      <c r="A20" s="5"/>
      <c r="B20" s="13"/>
      <c r="C20" s="13"/>
      <c r="D20" s="13"/>
      <c r="E20" s="13"/>
      <c r="F20" s="14"/>
    </row>
    <row r="21" spans="1:6" ht="15.75">
      <c r="A21" s="16" t="s">
        <v>38</v>
      </c>
      <c r="B21" s="13">
        <v>11875</v>
      </c>
      <c r="C21" s="13">
        <v>2171</v>
      </c>
      <c r="D21" s="13">
        <v>1671</v>
      </c>
      <c r="E21" s="13">
        <v>12375</v>
      </c>
      <c r="F21" s="14"/>
    </row>
    <row r="22" spans="1:6" ht="15.75">
      <c r="A22" s="16" t="s">
        <v>11</v>
      </c>
      <c r="B22" s="22">
        <f>SUM(B23:B26)</f>
        <v>11336</v>
      </c>
      <c r="C22" s="22">
        <f>SUM(C23:C26)</f>
        <v>1960</v>
      </c>
      <c r="D22" s="22">
        <f>SUM(D23:D26)</f>
        <v>1574</v>
      </c>
      <c r="E22" s="22">
        <f>SUM(E23:E26)</f>
        <v>11722</v>
      </c>
      <c r="F22" s="14"/>
    </row>
    <row r="23" spans="1:6" ht="15.75">
      <c r="A23" s="16" t="s">
        <v>12</v>
      </c>
      <c r="B23" s="22">
        <v>6261</v>
      </c>
      <c r="C23" s="22">
        <v>1636</v>
      </c>
      <c r="D23" s="22">
        <v>1284</v>
      </c>
      <c r="E23" s="22">
        <v>6613</v>
      </c>
      <c r="F23" s="14"/>
    </row>
    <row r="24" spans="1:6" ht="15.75">
      <c r="A24" s="5" t="s">
        <v>13</v>
      </c>
      <c r="B24" s="23">
        <v>1140</v>
      </c>
      <c r="C24" s="23">
        <v>260</v>
      </c>
      <c r="D24" s="23">
        <v>36</v>
      </c>
      <c r="E24" s="22">
        <v>1364</v>
      </c>
      <c r="F24" s="14"/>
    </row>
    <row r="25" spans="1:6" ht="15.75">
      <c r="A25" s="5" t="s">
        <v>25</v>
      </c>
      <c r="B25" s="22">
        <v>3892</v>
      </c>
      <c r="C25" s="22">
        <v>53</v>
      </c>
      <c r="D25" s="22">
        <v>254</v>
      </c>
      <c r="E25" s="22">
        <v>3691</v>
      </c>
      <c r="F25" s="14"/>
    </row>
    <row r="26" spans="1:6" ht="15.75">
      <c r="A26" s="5" t="s">
        <v>27</v>
      </c>
      <c r="B26" s="22">
        <v>43</v>
      </c>
      <c r="C26" s="22">
        <v>11</v>
      </c>
      <c r="D26" s="22">
        <v>0</v>
      </c>
      <c r="E26" s="22">
        <v>54</v>
      </c>
      <c r="F26" s="14"/>
    </row>
    <row r="27" spans="1:6" ht="15.75">
      <c r="A27" s="5" t="s">
        <v>14</v>
      </c>
      <c r="B27" s="23">
        <v>331</v>
      </c>
      <c r="C27" s="23">
        <v>141</v>
      </c>
      <c r="D27" s="23">
        <v>80</v>
      </c>
      <c r="E27" s="22">
        <v>392</v>
      </c>
      <c r="F27" s="14"/>
    </row>
    <row r="28" spans="1:6" ht="15.75">
      <c r="A28" s="5" t="s">
        <v>26</v>
      </c>
      <c r="B28" s="23">
        <v>28</v>
      </c>
      <c r="C28" s="22">
        <v>0</v>
      </c>
      <c r="D28" s="23">
        <v>7</v>
      </c>
      <c r="E28" s="22">
        <v>21</v>
      </c>
      <c r="F28" s="14"/>
    </row>
    <row r="29" spans="1:6" ht="15.75">
      <c r="A29" s="5" t="s">
        <v>39</v>
      </c>
      <c r="B29" s="22">
        <v>0</v>
      </c>
      <c r="C29" s="22">
        <v>68</v>
      </c>
      <c r="D29" s="22">
        <v>0</v>
      </c>
      <c r="E29" s="22">
        <v>68</v>
      </c>
      <c r="F29" s="14"/>
    </row>
    <row r="30" spans="1:6" ht="15.75">
      <c r="A30" s="5" t="s">
        <v>20</v>
      </c>
      <c r="B30" s="22">
        <v>144</v>
      </c>
      <c r="C30" s="22">
        <v>2</v>
      </c>
      <c r="D30" s="22">
        <v>5</v>
      </c>
      <c r="E30" s="22">
        <v>141</v>
      </c>
      <c r="F30" s="14"/>
    </row>
    <row r="31" spans="1:6" ht="15.75">
      <c r="A31" s="5" t="s">
        <v>15</v>
      </c>
      <c r="B31" s="22">
        <v>36</v>
      </c>
      <c r="C31" s="22">
        <v>0</v>
      </c>
      <c r="D31" s="22">
        <v>5</v>
      </c>
      <c r="E31" s="22">
        <v>31</v>
      </c>
      <c r="F31" s="14"/>
    </row>
    <row r="32" spans="1:6" ht="15.75">
      <c r="A32" s="18"/>
      <c r="B32" s="18"/>
      <c r="C32" s="18"/>
      <c r="D32" s="18"/>
      <c r="E32" s="18"/>
      <c r="F32" s="12"/>
    </row>
    <row r="33" spans="1:6" ht="15.75">
      <c r="A33" s="5" t="s">
        <v>40</v>
      </c>
      <c r="B33" s="14"/>
      <c r="C33" s="14"/>
      <c r="D33" s="14"/>
      <c r="E33" s="14"/>
      <c r="F33" s="14"/>
    </row>
    <row r="34" spans="1:6" ht="15.75">
      <c r="A34" s="5" t="s">
        <v>41</v>
      </c>
      <c r="B34" s="14"/>
      <c r="C34" s="14"/>
      <c r="D34" s="14"/>
      <c r="E34" s="14"/>
      <c r="F34" s="14"/>
    </row>
    <row r="35" spans="1:6" ht="15.75">
      <c r="A35" s="5"/>
      <c r="B35" s="5"/>
      <c r="C35" s="5"/>
      <c r="D35" s="5"/>
      <c r="E35" s="5"/>
      <c r="F35" s="5"/>
    </row>
    <row r="36" spans="1:6" ht="15.75">
      <c r="A36" s="5"/>
      <c r="B36" s="5"/>
      <c r="C36" s="5"/>
      <c r="D36" s="5"/>
      <c r="E36" s="5"/>
      <c r="F36" s="5"/>
    </row>
    <row r="37" spans="1:6" ht="15.75">
      <c r="A37" s="5" t="s">
        <v>42</v>
      </c>
      <c r="B37" s="5"/>
      <c r="C37" s="5"/>
      <c r="D37" s="5"/>
      <c r="E37" s="5"/>
      <c r="F37" s="5"/>
    </row>
    <row r="38" spans="1:6" ht="15.75">
      <c r="A38" s="5" t="s">
        <v>21</v>
      </c>
      <c r="B38" s="5"/>
      <c r="C38" s="5"/>
      <c r="D38" s="5"/>
      <c r="E38" s="5"/>
      <c r="F38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A1" sqref="A1"/>
    </sheetView>
  </sheetViews>
  <sheetFormatPr defaultColWidth="18.77734375" defaultRowHeight="15.75"/>
  <cols>
    <col min="1" max="1" width="55.77734375" style="0" customWidth="1"/>
  </cols>
  <sheetData>
    <row r="1" spans="1:7" ht="20.25">
      <c r="A1" s="21" t="s">
        <v>24</v>
      </c>
      <c r="B1" s="8"/>
      <c r="C1" s="5"/>
      <c r="D1" s="5"/>
      <c r="E1" s="5"/>
      <c r="F1" s="5"/>
      <c r="G1" s="7"/>
    </row>
    <row r="2" spans="1:7" ht="20.25">
      <c r="A2" s="21" t="s">
        <v>17</v>
      </c>
      <c r="B2" s="5"/>
      <c r="C2" s="5"/>
      <c r="D2" s="5"/>
      <c r="E2" s="5"/>
      <c r="F2" s="5"/>
      <c r="G2" s="7"/>
    </row>
    <row r="3" spans="1:7" ht="20.25">
      <c r="A3" s="20" t="s">
        <v>7</v>
      </c>
      <c r="B3" s="5"/>
      <c r="C3" s="5"/>
      <c r="D3" s="5"/>
      <c r="E3" s="5"/>
      <c r="F3" s="5"/>
      <c r="G3" s="7"/>
    </row>
    <row r="4" spans="1:7" ht="15.75">
      <c r="A4" s="5"/>
      <c r="B4" s="5"/>
      <c r="C4" s="5"/>
      <c r="D4" s="5"/>
      <c r="E4" s="5"/>
      <c r="F4" s="5"/>
      <c r="G4" s="7"/>
    </row>
    <row r="5" spans="1:7" ht="17.25">
      <c r="A5" s="9" t="s">
        <v>16</v>
      </c>
      <c r="B5" s="10" t="s">
        <v>32</v>
      </c>
      <c r="C5" s="10" t="s">
        <v>0</v>
      </c>
      <c r="D5" s="10" t="s">
        <v>1</v>
      </c>
      <c r="E5" s="11" t="s">
        <v>33</v>
      </c>
      <c r="F5" s="5"/>
      <c r="G5" s="7"/>
    </row>
    <row r="6" spans="1:7" ht="15.75">
      <c r="A6" s="5"/>
      <c r="B6" s="12"/>
      <c r="C6" s="12"/>
      <c r="D6" s="12"/>
      <c r="E6" s="12"/>
      <c r="F6" s="5"/>
      <c r="G6" s="7"/>
    </row>
    <row r="7" spans="1:7" ht="15.75">
      <c r="A7" s="5" t="s">
        <v>9</v>
      </c>
      <c r="B7" s="13">
        <v>40435</v>
      </c>
      <c r="C7" s="13">
        <v>4813</v>
      </c>
      <c r="D7" s="13">
        <v>4798</v>
      </c>
      <c r="E7" s="13">
        <v>40450</v>
      </c>
      <c r="F7" s="14"/>
      <c r="G7" s="7"/>
    </row>
    <row r="8" spans="1:7" ht="15.75">
      <c r="A8" s="5" t="s">
        <v>18</v>
      </c>
      <c r="B8" s="22">
        <f>SUM(B9:B18)</f>
        <v>40414</v>
      </c>
      <c r="C8" s="22">
        <f>SUM(C9:C18)</f>
        <v>4813</v>
      </c>
      <c r="D8" s="22">
        <f>SUM(D9:D18)</f>
        <v>4782</v>
      </c>
      <c r="E8" s="22">
        <f>SUM(E9:E18)</f>
        <v>40445</v>
      </c>
      <c r="F8" s="14"/>
      <c r="G8" s="7"/>
    </row>
    <row r="9" spans="1:7" ht="15.75">
      <c r="A9" s="5" t="s">
        <v>3</v>
      </c>
      <c r="B9" s="23">
        <v>9564</v>
      </c>
      <c r="C9" s="23">
        <v>1071</v>
      </c>
      <c r="D9" s="23">
        <v>672</v>
      </c>
      <c r="E9" s="23">
        <v>9963</v>
      </c>
      <c r="F9" s="14"/>
      <c r="G9" s="7"/>
    </row>
    <row r="10" spans="1:7" ht="15.75">
      <c r="A10" s="5" t="s">
        <v>6</v>
      </c>
      <c r="B10" s="22">
        <v>944</v>
      </c>
      <c r="C10" s="22">
        <v>0</v>
      </c>
      <c r="D10" s="22">
        <v>72</v>
      </c>
      <c r="E10" s="22">
        <v>872</v>
      </c>
      <c r="F10" s="14"/>
      <c r="G10" s="7"/>
    </row>
    <row r="11" spans="1:7" ht="15.75">
      <c r="A11" s="5" t="s">
        <v>2</v>
      </c>
      <c r="B11" s="23">
        <v>1093</v>
      </c>
      <c r="C11" s="22">
        <v>71</v>
      </c>
      <c r="D11" s="23">
        <v>134</v>
      </c>
      <c r="E11" s="22">
        <v>1030</v>
      </c>
      <c r="F11" s="14"/>
      <c r="G11" s="7"/>
    </row>
    <row r="12" spans="1:7" ht="15.75">
      <c r="A12" s="5" t="s">
        <v>8</v>
      </c>
      <c r="B12" s="23">
        <v>3330</v>
      </c>
      <c r="C12" s="22">
        <v>184</v>
      </c>
      <c r="D12" s="23">
        <v>395</v>
      </c>
      <c r="E12" s="22">
        <v>3119</v>
      </c>
      <c r="F12" s="14"/>
      <c r="G12" s="7"/>
    </row>
    <row r="13" spans="1:7" ht="15.75">
      <c r="A13" s="5" t="s">
        <v>22</v>
      </c>
      <c r="B13" s="22">
        <v>395</v>
      </c>
      <c r="C13" s="22">
        <v>0</v>
      </c>
      <c r="D13" s="22">
        <v>26</v>
      </c>
      <c r="E13" s="22">
        <v>369</v>
      </c>
      <c r="F13" s="14"/>
      <c r="G13" s="5"/>
    </row>
    <row r="14" spans="1:7" ht="15.75">
      <c r="A14" s="5" t="s">
        <v>10</v>
      </c>
      <c r="B14" s="22">
        <v>2062</v>
      </c>
      <c r="C14" s="22">
        <v>0</v>
      </c>
      <c r="D14" s="22">
        <v>56</v>
      </c>
      <c r="E14" s="22">
        <v>2006</v>
      </c>
      <c r="F14" s="14"/>
      <c r="G14" s="5"/>
    </row>
    <row r="15" spans="1:7" ht="15.75">
      <c r="A15" s="5" t="s">
        <v>4</v>
      </c>
      <c r="B15" s="23">
        <v>11037</v>
      </c>
      <c r="C15" s="23">
        <v>1813</v>
      </c>
      <c r="D15" s="23">
        <v>1485</v>
      </c>
      <c r="E15" s="22">
        <v>11365</v>
      </c>
      <c r="F15" s="14"/>
      <c r="G15" s="5"/>
    </row>
    <row r="16" spans="1:7" ht="15.75">
      <c r="A16" s="5" t="s">
        <v>19</v>
      </c>
      <c r="B16" s="22">
        <v>3012</v>
      </c>
      <c r="C16" s="22">
        <v>959</v>
      </c>
      <c r="D16" s="22">
        <v>1281</v>
      </c>
      <c r="E16" s="22">
        <v>2690</v>
      </c>
      <c r="F16" s="14"/>
      <c r="G16" s="7"/>
    </row>
    <row r="17" spans="1:7" ht="15.75">
      <c r="A17" s="5" t="s">
        <v>43</v>
      </c>
      <c r="B17" s="22">
        <v>42</v>
      </c>
      <c r="C17" s="22">
        <v>0</v>
      </c>
      <c r="D17" s="23">
        <v>42</v>
      </c>
      <c r="E17" s="22">
        <v>0</v>
      </c>
      <c r="F17" s="14"/>
      <c r="G17" s="7"/>
    </row>
    <row r="18" spans="1:7" ht="15.75">
      <c r="A18" s="5" t="s">
        <v>5</v>
      </c>
      <c r="B18" s="22">
        <v>8935</v>
      </c>
      <c r="C18" s="22">
        <v>715</v>
      </c>
      <c r="D18" s="22">
        <v>619</v>
      </c>
      <c r="E18" s="22">
        <v>9031</v>
      </c>
      <c r="F18" s="14"/>
      <c r="G18" s="7"/>
    </row>
    <row r="19" spans="1:7" ht="15.75">
      <c r="A19" s="16" t="s">
        <v>23</v>
      </c>
      <c r="B19" s="22">
        <v>21</v>
      </c>
      <c r="C19" s="22">
        <v>0</v>
      </c>
      <c r="D19" s="22">
        <v>16</v>
      </c>
      <c r="E19" s="22">
        <v>5</v>
      </c>
      <c r="F19" s="14"/>
      <c r="G19" s="17"/>
    </row>
    <row r="20" spans="1:7" ht="15.75">
      <c r="A20" s="5"/>
      <c r="B20" s="13"/>
      <c r="C20" s="13"/>
      <c r="D20" s="13"/>
      <c r="E20" s="13"/>
      <c r="F20" s="14"/>
      <c r="G20" s="7"/>
    </row>
    <row r="21" spans="1:7" ht="15.75">
      <c r="A21" s="16" t="s">
        <v>38</v>
      </c>
      <c r="B21" s="13">
        <v>10222</v>
      </c>
      <c r="C21" s="13">
        <v>2413</v>
      </c>
      <c r="D21" s="13">
        <v>760</v>
      </c>
      <c r="E21" s="13">
        <v>11875</v>
      </c>
      <c r="F21" s="14"/>
      <c r="G21" s="7"/>
    </row>
    <row r="22" spans="1:7" ht="15.75">
      <c r="A22" s="16" t="s">
        <v>11</v>
      </c>
      <c r="B22" s="22">
        <f>SUM(B23:B26)</f>
        <v>9842</v>
      </c>
      <c r="C22" s="22">
        <f>SUM(C23:C26)</f>
        <v>2167</v>
      </c>
      <c r="D22" s="22">
        <f>SUM(D23:D26)</f>
        <v>673</v>
      </c>
      <c r="E22" s="22">
        <f>SUM(E23:E26)</f>
        <v>11336</v>
      </c>
      <c r="F22" s="14"/>
      <c r="G22" s="7"/>
    </row>
    <row r="23" spans="1:7" ht="15.75">
      <c r="A23" s="16" t="s">
        <v>12</v>
      </c>
      <c r="B23" s="22">
        <v>5457</v>
      </c>
      <c r="C23" s="22">
        <v>1128</v>
      </c>
      <c r="D23" s="22">
        <v>324</v>
      </c>
      <c r="E23" s="22">
        <v>6261</v>
      </c>
      <c r="F23" s="14"/>
      <c r="G23" s="7"/>
    </row>
    <row r="24" spans="1:7" ht="15.75">
      <c r="A24" s="5" t="s">
        <v>13</v>
      </c>
      <c r="B24" s="23">
        <v>1044</v>
      </c>
      <c r="C24" s="23">
        <v>128</v>
      </c>
      <c r="D24" s="23">
        <v>32</v>
      </c>
      <c r="E24" s="22">
        <v>1140</v>
      </c>
      <c r="F24" s="14"/>
      <c r="G24" s="7"/>
    </row>
    <row r="25" spans="1:7" ht="15.75">
      <c r="A25" s="5" t="s">
        <v>44</v>
      </c>
      <c r="B25" s="22">
        <v>3347</v>
      </c>
      <c r="C25" s="22">
        <v>867</v>
      </c>
      <c r="D25" s="22">
        <v>322</v>
      </c>
      <c r="E25" s="22">
        <v>3892</v>
      </c>
      <c r="F25" s="14"/>
      <c r="G25" s="7"/>
    </row>
    <row r="26" spans="1:7" ht="15.75">
      <c r="A26" s="5" t="s">
        <v>45</v>
      </c>
      <c r="B26" s="22">
        <v>-6</v>
      </c>
      <c r="C26" s="22">
        <v>44</v>
      </c>
      <c r="D26" s="22">
        <v>-5</v>
      </c>
      <c r="E26" s="22">
        <v>43</v>
      </c>
      <c r="F26" s="14"/>
      <c r="G26" s="7"/>
    </row>
    <row r="27" spans="1:7" ht="15.75">
      <c r="A27" s="24" t="s">
        <v>46</v>
      </c>
      <c r="B27" s="27">
        <v>2</v>
      </c>
      <c r="C27" s="22">
        <v>0</v>
      </c>
      <c r="D27" s="27">
        <v>2</v>
      </c>
      <c r="E27" s="22">
        <v>0</v>
      </c>
      <c r="F27" s="14"/>
      <c r="G27" s="7"/>
    </row>
    <row r="28" spans="1:7" ht="15.75">
      <c r="A28" s="5" t="s">
        <v>14</v>
      </c>
      <c r="B28" s="23">
        <v>228</v>
      </c>
      <c r="C28" s="23">
        <v>210</v>
      </c>
      <c r="D28" s="23">
        <v>79</v>
      </c>
      <c r="E28" s="22">
        <v>359</v>
      </c>
      <c r="F28" s="14"/>
      <c r="G28" s="7"/>
    </row>
    <row r="29" spans="1:7" ht="15.75">
      <c r="A29" s="5" t="s">
        <v>20</v>
      </c>
      <c r="B29" s="22">
        <v>148</v>
      </c>
      <c r="C29" s="22">
        <v>0</v>
      </c>
      <c r="D29" s="22">
        <v>4</v>
      </c>
      <c r="E29" s="22">
        <v>144</v>
      </c>
      <c r="F29" s="14"/>
      <c r="G29" s="7"/>
    </row>
    <row r="30" spans="1:7" ht="15.75">
      <c r="A30" s="5" t="s">
        <v>15</v>
      </c>
      <c r="B30" s="22">
        <v>0</v>
      </c>
      <c r="C30" s="22">
        <v>36</v>
      </c>
      <c r="D30" s="22">
        <v>0</v>
      </c>
      <c r="E30" s="22">
        <v>36</v>
      </c>
      <c r="F30" s="14"/>
      <c r="G30" s="7"/>
    </row>
    <row r="31" spans="1:7" ht="15.75">
      <c r="A31" s="26" t="s">
        <v>47</v>
      </c>
      <c r="B31" s="22">
        <v>2</v>
      </c>
      <c r="C31" s="22">
        <v>0</v>
      </c>
      <c r="D31" s="22">
        <v>2</v>
      </c>
      <c r="E31" s="22">
        <v>0</v>
      </c>
      <c r="F31" s="14"/>
      <c r="G31" s="5"/>
    </row>
    <row r="32" spans="1:7" ht="15.75">
      <c r="A32" s="18"/>
      <c r="B32" s="18"/>
      <c r="C32" s="18"/>
      <c r="D32" s="18"/>
      <c r="E32" s="18"/>
      <c r="F32" s="12"/>
      <c r="G32" s="7"/>
    </row>
    <row r="33" spans="1:7" ht="15.75">
      <c r="A33" s="5" t="s">
        <v>48</v>
      </c>
      <c r="B33" s="14"/>
      <c r="C33" s="14"/>
      <c r="D33" s="14"/>
      <c r="E33" s="14"/>
      <c r="F33" s="14"/>
      <c r="G33" s="7"/>
    </row>
    <row r="34" spans="1:7" ht="15.75">
      <c r="A34" s="5" t="s">
        <v>49</v>
      </c>
      <c r="B34" s="14"/>
      <c r="C34" s="14"/>
      <c r="D34" s="14"/>
      <c r="E34" s="14"/>
      <c r="F34" s="14"/>
      <c r="G34" s="7"/>
    </row>
    <row r="35" spans="1:7" ht="15.75">
      <c r="A35" s="5"/>
      <c r="B35" s="5"/>
      <c r="C35" s="5"/>
      <c r="D35" s="5"/>
      <c r="E35" s="5"/>
      <c r="F35" s="5"/>
      <c r="G35" s="7"/>
    </row>
    <row r="36" spans="1:7" ht="15.75">
      <c r="A36" s="5" t="s">
        <v>50</v>
      </c>
      <c r="B36" s="5"/>
      <c r="C36" s="5"/>
      <c r="D36" s="5"/>
      <c r="E36" s="5"/>
      <c r="F36" s="5"/>
      <c r="G36" s="7"/>
    </row>
    <row r="37" spans="1:7" ht="15.75">
      <c r="A37" s="5" t="s">
        <v>21</v>
      </c>
      <c r="B37" s="5"/>
      <c r="C37" s="5"/>
      <c r="D37" s="5"/>
      <c r="E37" s="5"/>
      <c r="F37" s="5"/>
      <c r="G37" s="7"/>
    </row>
    <row r="38" spans="1:7" ht="15.75">
      <c r="A38" s="5"/>
      <c r="B38" s="5"/>
      <c r="C38" s="5"/>
      <c r="D38" s="5"/>
      <c r="E38" s="5"/>
      <c r="F38" s="5"/>
      <c r="G38" s="7"/>
    </row>
    <row r="39" spans="1:7" ht="15.75">
      <c r="A39" s="5"/>
      <c r="B39" s="5"/>
      <c r="C39" s="5"/>
      <c r="D39" s="5"/>
      <c r="E39" s="5"/>
      <c r="F39" s="5"/>
      <c r="G39" s="7"/>
    </row>
    <row r="40" spans="1:7" ht="15.75">
      <c r="A40" s="5"/>
      <c r="B40" s="5"/>
      <c r="C40" s="5"/>
      <c r="D40" s="5"/>
      <c r="E40" s="5"/>
      <c r="F40" s="5"/>
      <c r="G40" s="7"/>
    </row>
    <row r="41" spans="1:7" ht="15.75">
      <c r="A41" s="19"/>
      <c r="B41" s="5"/>
      <c r="C41" s="5"/>
      <c r="D41" s="5"/>
      <c r="E41" s="5"/>
      <c r="F41" s="5"/>
      <c r="G41" s="7"/>
    </row>
    <row r="42" spans="1:7" ht="15.75">
      <c r="A42" s="7"/>
      <c r="B42" s="7"/>
      <c r="C42" s="7"/>
      <c r="D42" s="7"/>
      <c r="E42" s="7"/>
      <c r="F42" s="7"/>
      <c r="G42" s="7"/>
    </row>
  </sheetData>
  <sheetProtection/>
  <printOptions/>
  <pageMargins left="0.7" right="0.7" top="0.75" bottom="0.75" header="0.3" footer="0.3"/>
  <pageSetup fitToHeight="1" fitToWidth="1" horizontalDpi="600" verticalDpi="600" orientation="landscape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A1" sqref="A1"/>
    </sheetView>
  </sheetViews>
  <sheetFormatPr defaultColWidth="18.77734375" defaultRowHeight="15.75"/>
  <cols>
    <col min="1" max="1" width="55.77734375" style="0" customWidth="1"/>
  </cols>
  <sheetData>
    <row r="1" spans="1:6" ht="20.25">
      <c r="A1" s="21" t="s">
        <v>51</v>
      </c>
      <c r="B1" s="8"/>
      <c r="C1" s="5"/>
      <c r="D1" s="5"/>
      <c r="E1" s="5"/>
      <c r="F1" s="5"/>
    </row>
    <row r="2" spans="1:6" ht="20.25">
      <c r="A2" s="21" t="s">
        <v>17</v>
      </c>
      <c r="B2" s="5"/>
      <c r="C2" s="5"/>
      <c r="D2" s="5"/>
      <c r="E2" s="5"/>
      <c r="F2" s="5"/>
    </row>
    <row r="3" spans="1:6" ht="20.25">
      <c r="A3" s="20" t="s">
        <v>7</v>
      </c>
      <c r="B3" s="5"/>
      <c r="C3" s="5"/>
      <c r="D3" s="5"/>
      <c r="E3" s="5"/>
      <c r="F3" s="5"/>
    </row>
    <row r="4" spans="1:6" ht="15.75">
      <c r="A4" s="5"/>
      <c r="B4" s="5"/>
      <c r="C4" s="5"/>
      <c r="D4" s="5"/>
      <c r="E4" s="5"/>
      <c r="F4" s="5"/>
    </row>
    <row r="5" spans="1:6" ht="17.25">
      <c r="A5" s="9" t="s">
        <v>16</v>
      </c>
      <c r="B5" s="10" t="s">
        <v>32</v>
      </c>
      <c r="C5" s="10" t="s">
        <v>0</v>
      </c>
      <c r="D5" s="10" t="s">
        <v>1</v>
      </c>
      <c r="E5" s="11" t="s">
        <v>33</v>
      </c>
      <c r="F5" s="5"/>
    </row>
    <row r="6" spans="1:6" ht="15.75">
      <c r="A6" s="5"/>
      <c r="B6" s="12"/>
      <c r="C6" s="12"/>
      <c r="D6" s="12"/>
      <c r="E6" s="12"/>
      <c r="F6" s="5"/>
    </row>
    <row r="7" spans="1:6" ht="15.75">
      <c r="A7" s="5" t="s">
        <v>9</v>
      </c>
      <c r="B7" s="13">
        <v>38590</v>
      </c>
      <c r="C7" s="13">
        <v>6207</v>
      </c>
      <c r="D7" s="13">
        <v>4107</v>
      </c>
      <c r="E7" s="13">
        <v>40690</v>
      </c>
      <c r="F7" s="14"/>
    </row>
    <row r="8" spans="1:6" ht="15.75">
      <c r="A8" s="5" t="s">
        <v>18</v>
      </c>
      <c r="B8" s="22">
        <f>SUM(B9:B19)</f>
        <v>38564</v>
      </c>
      <c r="C8" s="22">
        <f>SUM(C9:C19)</f>
        <v>6204</v>
      </c>
      <c r="D8" s="22">
        <f>SUM(D9:D19)</f>
        <v>4103</v>
      </c>
      <c r="E8" s="22">
        <f>SUM(E9:E19)</f>
        <v>40665</v>
      </c>
      <c r="F8" s="14"/>
    </row>
    <row r="9" spans="1:6" ht="15.75">
      <c r="A9" s="5" t="s">
        <v>3</v>
      </c>
      <c r="B9" s="23">
        <v>8307</v>
      </c>
      <c r="C9" s="23">
        <v>2413</v>
      </c>
      <c r="D9" s="23">
        <v>1434</v>
      </c>
      <c r="E9" s="23">
        <v>9286</v>
      </c>
      <c r="F9" s="14"/>
    </row>
    <row r="10" spans="1:6" ht="15.75">
      <c r="A10" s="5" t="s">
        <v>6</v>
      </c>
      <c r="B10" s="22">
        <v>1083</v>
      </c>
      <c r="C10" s="22">
        <v>0</v>
      </c>
      <c r="D10" s="22">
        <v>67</v>
      </c>
      <c r="E10" s="22">
        <v>1016</v>
      </c>
      <c r="F10" s="14"/>
    </row>
    <row r="11" spans="1:6" ht="15.75">
      <c r="A11" s="5" t="s">
        <v>52</v>
      </c>
      <c r="B11" s="23">
        <v>1</v>
      </c>
      <c r="C11" s="22">
        <v>0</v>
      </c>
      <c r="D11" s="23">
        <v>1</v>
      </c>
      <c r="E11" s="22">
        <v>0</v>
      </c>
      <c r="F11" s="14"/>
    </row>
    <row r="12" spans="1:6" ht="15.75">
      <c r="A12" s="5" t="s">
        <v>2</v>
      </c>
      <c r="B12" s="23">
        <v>1468</v>
      </c>
      <c r="C12" s="22">
        <v>200</v>
      </c>
      <c r="D12" s="23">
        <v>226</v>
      </c>
      <c r="E12" s="22">
        <v>1442</v>
      </c>
      <c r="F12" s="14"/>
    </row>
    <row r="13" spans="1:6" ht="15.75">
      <c r="A13" s="5" t="s">
        <v>8</v>
      </c>
      <c r="B13" s="23">
        <v>3849</v>
      </c>
      <c r="C13" s="22">
        <v>285</v>
      </c>
      <c r="D13" s="23">
        <v>495</v>
      </c>
      <c r="E13" s="22">
        <v>3639</v>
      </c>
      <c r="F13" s="14"/>
    </row>
    <row r="14" spans="1:6" ht="15.75">
      <c r="A14" s="5" t="s">
        <v>22</v>
      </c>
      <c r="B14" s="22">
        <v>442</v>
      </c>
      <c r="C14" s="22">
        <v>0</v>
      </c>
      <c r="D14" s="22">
        <v>23</v>
      </c>
      <c r="E14" s="22">
        <v>419</v>
      </c>
      <c r="F14" s="14"/>
    </row>
    <row r="15" spans="1:6" ht="15.75">
      <c r="A15" s="5" t="s">
        <v>10</v>
      </c>
      <c r="B15" s="22">
        <v>2170</v>
      </c>
      <c r="C15" s="22">
        <v>0</v>
      </c>
      <c r="D15" s="22">
        <v>53</v>
      </c>
      <c r="E15" s="22">
        <v>2117</v>
      </c>
      <c r="F15" s="14"/>
    </row>
    <row r="16" spans="1:6" ht="15.75">
      <c r="A16" s="5" t="s">
        <v>4</v>
      </c>
      <c r="B16" s="23">
        <v>10398</v>
      </c>
      <c r="C16" s="23">
        <v>1838</v>
      </c>
      <c r="D16" s="23">
        <v>1019</v>
      </c>
      <c r="E16" s="22">
        <v>11217</v>
      </c>
      <c r="F16" s="14"/>
    </row>
    <row r="17" spans="1:6" ht="15.75">
      <c r="A17" s="5" t="s">
        <v>19</v>
      </c>
      <c r="B17" s="22">
        <v>3588</v>
      </c>
      <c r="C17" s="22">
        <v>0</v>
      </c>
      <c r="D17" s="22">
        <v>331</v>
      </c>
      <c r="E17" s="22">
        <v>3257</v>
      </c>
      <c r="F17" s="14"/>
    </row>
    <row r="18" spans="1:6" ht="15.75">
      <c r="A18" s="5" t="s">
        <v>43</v>
      </c>
      <c r="B18" s="22">
        <v>118</v>
      </c>
      <c r="C18" s="22">
        <v>0</v>
      </c>
      <c r="D18" s="23">
        <v>37</v>
      </c>
      <c r="E18" s="22">
        <v>81</v>
      </c>
      <c r="F18" s="14"/>
    </row>
    <row r="19" spans="1:6" ht="15.75">
      <c r="A19" s="5" t="s">
        <v>5</v>
      </c>
      <c r="B19" s="22">
        <v>7140</v>
      </c>
      <c r="C19" s="22">
        <v>1468</v>
      </c>
      <c r="D19" s="22">
        <v>417</v>
      </c>
      <c r="E19" s="22">
        <v>8191</v>
      </c>
      <c r="F19" s="14"/>
    </row>
    <row r="20" spans="1:6" ht="15.75">
      <c r="A20" s="16" t="s">
        <v>23</v>
      </c>
      <c r="B20" s="22">
        <v>26</v>
      </c>
      <c r="C20" s="22">
        <v>3</v>
      </c>
      <c r="D20" s="22">
        <v>4</v>
      </c>
      <c r="E20" s="22">
        <v>25</v>
      </c>
      <c r="F20" s="14"/>
    </row>
    <row r="21" spans="1:6" ht="15.75">
      <c r="A21" s="5"/>
      <c r="B21" s="13"/>
      <c r="C21" s="13"/>
      <c r="D21" s="13"/>
      <c r="E21" s="13"/>
      <c r="F21" s="14"/>
    </row>
    <row r="22" spans="1:6" ht="15.75">
      <c r="A22" s="16" t="s">
        <v>38</v>
      </c>
      <c r="B22" s="13">
        <v>8935</v>
      </c>
      <c r="C22" s="13">
        <v>1847</v>
      </c>
      <c r="D22" s="13">
        <v>1369</v>
      </c>
      <c r="E22" s="13">
        <v>9413</v>
      </c>
      <c r="F22" s="14"/>
    </row>
    <row r="23" spans="1:6" ht="15.75">
      <c r="A23" s="16" t="s">
        <v>11</v>
      </c>
      <c r="B23" s="22">
        <f>SUM(B24:B27)</f>
        <v>8512</v>
      </c>
      <c r="C23" s="22">
        <f>SUM(C24:C27)</f>
        <v>1723</v>
      </c>
      <c r="D23" s="22">
        <f>SUM(D24:D27)</f>
        <v>1259</v>
      </c>
      <c r="E23" s="22">
        <f>SUM(E24:E27)</f>
        <v>8976</v>
      </c>
      <c r="F23" s="14"/>
    </row>
    <row r="24" spans="1:6" ht="15.75">
      <c r="A24" s="16" t="s">
        <v>12</v>
      </c>
      <c r="B24" s="22">
        <v>4783</v>
      </c>
      <c r="C24" s="22">
        <v>543</v>
      </c>
      <c r="D24" s="22">
        <v>229</v>
      </c>
      <c r="E24" s="22">
        <v>5097</v>
      </c>
      <c r="F24" s="14"/>
    </row>
    <row r="25" spans="1:6" ht="15.75">
      <c r="A25" s="5" t="s">
        <v>13</v>
      </c>
      <c r="B25" s="23">
        <v>873</v>
      </c>
      <c r="C25" s="23">
        <v>130</v>
      </c>
      <c r="D25" s="23">
        <v>28</v>
      </c>
      <c r="E25" s="22">
        <v>975</v>
      </c>
      <c r="F25" s="14"/>
    </row>
    <row r="26" spans="1:6" ht="15.75">
      <c r="A26" s="5" t="s">
        <v>44</v>
      </c>
      <c r="B26" s="22">
        <v>2895</v>
      </c>
      <c r="C26" s="22">
        <v>1054</v>
      </c>
      <c r="D26" s="22">
        <v>1015</v>
      </c>
      <c r="E26" s="22">
        <v>2934</v>
      </c>
      <c r="F26" s="14"/>
    </row>
    <row r="27" spans="1:6" ht="15.75">
      <c r="A27" s="5" t="s">
        <v>45</v>
      </c>
      <c r="B27" s="22">
        <v>-39</v>
      </c>
      <c r="C27" s="22">
        <v>-4</v>
      </c>
      <c r="D27" s="22">
        <v>-13</v>
      </c>
      <c r="E27" s="22">
        <v>-30</v>
      </c>
      <c r="F27" s="14"/>
    </row>
    <row r="28" spans="1:6" ht="15.75">
      <c r="A28" s="24" t="s">
        <v>46</v>
      </c>
      <c r="B28" s="27">
        <v>7</v>
      </c>
      <c r="C28" s="22">
        <v>0</v>
      </c>
      <c r="D28" s="27">
        <v>3</v>
      </c>
      <c r="E28" s="29">
        <v>4</v>
      </c>
      <c r="F28" s="14"/>
    </row>
    <row r="29" spans="1:6" ht="15.75">
      <c r="A29" s="5" t="s">
        <v>14</v>
      </c>
      <c r="B29" s="23">
        <v>280</v>
      </c>
      <c r="C29" s="23">
        <v>54</v>
      </c>
      <c r="D29" s="23">
        <v>81</v>
      </c>
      <c r="E29" s="22">
        <v>253</v>
      </c>
      <c r="F29" s="14"/>
    </row>
    <row r="30" spans="1:6" ht="15.75">
      <c r="A30" s="5" t="s">
        <v>20</v>
      </c>
      <c r="B30" s="22">
        <v>92</v>
      </c>
      <c r="C30" s="22">
        <v>70</v>
      </c>
      <c r="D30" s="22">
        <v>7</v>
      </c>
      <c r="E30" s="22">
        <v>155</v>
      </c>
      <c r="F30" s="14"/>
    </row>
    <row r="31" spans="1:6" ht="15.75">
      <c r="A31" s="5" t="s">
        <v>53</v>
      </c>
      <c r="B31" s="22">
        <v>2</v>
      </c>
      <c r="C31" s="22">
        <v>0</v>
      </c>
      <c r="D31" s="22">
        <v>0</v>
      </c>
      <c r="E31" s="22">
        <v>2</v>
      </c>
      <c r="F31" s="14"/>
    </row>
    <row r="32" spans="1:6" ht="15.75">
      <c r="A32" s="5" t="s">
        <v>15</v>
      </c>
      <c r="B32" s="22">
        <v>38</v>
      </c>
      <c r="C32" s="22">
        <v>0</v>
      </c>
      <c r="D32" s="22">
        <v>18</v>
      </c>
      <c r="E32" s="22">
        <v>20</v>
      </c>
      <c r="F32" s="14"/>
    </row>
    <row r="33" spans="1:6" ht="15.75">
      <c r="A33" s="26" t="s">
        <v>47</v>
      </c>
      <c r="B33" s="22">
        <v>4</v>
      </c>
      <c r="C33" s="22">
        <v>0</v>
      </c>
      <c r="D33" s="22">
        <v>1</v>
      </c>
      <c r="E33" s="29">
        <v>3</v>
      </c>
      <c r="F33" s="14"/>
    </row>
    <row r="34" spans="1:6" ht="15.75">
      <c r="A34" s="18"/>
      <c r="B34" s="18"/>
      <c r="C34" s="18"/>
      <c r="D34" s="18"/>
      <c r="E34" s="18"/>
      <c r="F34" s="12"/>
    </row>
    <row r="35" spans="1:6" ht="15.75">
      <c r="A35" s="5" t="s">
        <v>54</v>
      </c>
      <c r="B35" s="14"/>
      <c r="C35" s="14"/>
      <c r="D35" s="14"/>
      <c r="E35" s="14"/>
      <c r="F35" s="14"/>
    </row>
    <row r="36" spans="1:6" ht="15.75">
      <c r="A36" s="5" t="s">
        <v>55</v>
      </c>
      <c r="B36" s="14"/>
      <c r="C36" s="14"/>
      <c r="D36" s="14"/>
      <c r="E36" s="14"/>
      <c r="F36" s="14"/>
    </row>
    <row r="37" spans="1:6" ht="15.75">
      <c r="A37" s="5"/>
      <c r="B37" s="5"/>
      <c r="C37" s="5"/>
      <c r="D37" s="5"/>
      <c r="E37" s="5"/>
      <c r="F37" s="5"/>
    </row>
    <row r="38" spans="1:6" ht="15.75">
      <c r="A38" s="5" t="s">
        <v>56</v>
      </c>
      <c r="B38" s="5"/>
      <c r="C38" s="5"/>
      <c r="D38" s="5"/>
      <c r="E38" s="5"/>
      <c r="F38" s="5"/>
    </row>
    <row r="39" spans="1:6" ht="15.75">
      <c r="A39" s="5" t="s">
        <v>21</v>
      </c>
      <c r="B39" s="5"/>
      <c r="C39" s="5"/>
      <c r="D39" s="5"/>
      <c r="E39" s="5"/>
      <c r="F39" s="5"/>
    </row>
    <row r="40" spans="1:6" ht="15.75">
      <c r="A40" s="5"/>
      <c r="B40" s="5"/>
      <c r="C40" s="5"/>
      <c r="D40" s="5"/>
      <c r="E40" s="5"/>
      <c r="F40" s="5"/>
    </row>
    <row r="41" spans="1:6" ht="15.75">
      <c r="A41" s="5"/>
      <c r="B41" s="5"/>
      <c r="C41" s="5"/>
      <c r="D41" s="5"/>
      <c r="E41" s="5"/>
      <c r="F41" s="5"/>
    </row>
    <row r="42" spans="1:6" ht="15.75">
      <c r="A42" s="5"/>
      <c r="B42" s="5"/>
      <c r="C42" s="5"/>
      <c r="D42" s="5"/>
      <c r="E42" s="5"/>
      <c r="F42" s="5"/>
    </row>
    <row r="43" spans="1:6" ht="15.75">
      <c r="A43" s="19"/>
      <c r="B43" s="5"/>
      <c r="C43" s="5"/>
      <c r="D43" s="5"/>
      <c r="E43" s="5"/>
      <c r="F43" s="5"/>
    </row>
    <row r="44" spans="1:6" ht="15.75">
      <c r="A44" s="7"/>
      <c r="B44" s="7"/>
      <c r="C44" s="7"/>
      <c r="D44" s="7"/>
      <c r="E44" s="7"/>
      <c r="F44" s="7"/>
    </row>
  </sheetData>
  <sheetProtection/>
  <printOptions/>
  <pageMargins left="0.7" right="0.7" top="0.75" bottom="0.75" header="0.3" footer="0.3"/>
  <pageSetup fitToHeight="1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2020-01-02T16:07:21Z</cp:lastPrinted>
  <dcterms:created xsi:type="dcterms:W3CDTF">2001-08-08T21:12:10Z</dcterms:created>
  <dcterms:modified xsi:type="dcterms:W3CDTF">2020-01-02T16:08:40Z</dcterms:modified>
  <cp:category/>
  <cp:version/>
  <cp:contentType/>
  <cp:contentStatus/>
</cp:coreProperties>
</file>