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" sheetId="1" r:id="rId1"/>
    <sheet name="2007" sheetId="2" r:id="rId2"/>
    <sheet name="2002" sheetId="3" r:id="rId3"/>
    <sheet name="1997" sheetId="4" r:id="rId4"/>
  </sheets>
  <externalReferences>
    <externalReference r:id="rId7"/>
    <externalReference r:id="rId8"/>
    <externalReference r:id="rId9"/>
  </externalReferences>
  <definedNames>
    <definedName name="_xlnm.Print_Area" localSheetId="3">'1997'!$A$1:$E$140</definedName>
    <definedName name="_xlnm.Print_Area" localSheetId="1">'2007'!$A$1:$E$5</definedName>
    <definedName name="_xlnm.Print_Area" localSheetId="0">'2012'!$A$1:$E$141</definedName>
  </definedNames>
  <calcPr fullCalcOnLoad="1"/>
</workbook>
</file>

<file path=xl/sharedStrings.xml><?xml version="1.0" encoding="utf-8"?>
<sst xmlns="http://schemas.openxmlformats.org/spreadsheetml/2006/main" count="1853" uniqueCount="782">
  <si>
    <t>Industry</t>
  </si>
  <si>
    <t>D  Data withheld to avoid disclosing figures for individual companies.</t>
  </si>
  <si>
    <t>New York State — 1997</t>
  </si>
  <si>
    <t>Manufacturing</t>
  </si>
  <si>
    <t>D</t>
  </si>
  <si>
    <t>h</t>
  </si>
  <si>
    <t>a  0-19 employees.</t>
  </si>
  <si>
    <t>b  20-99 employees.</t>
  </si>
  <si>
    <t>c  100-249 employees.</t>
  </si>
  <si>
    <t>d  250-499 employees.</t>
  </si>
  <si>
    <t>f  500-999 employees.</t>
  </si>
  <si>
    <t>g  1,000-2,499 employees.</t>
  </si>
  <si>
    <t>h  2,500-4,999 employees.</t>
  </si>
  <si>
    <t>i  5,000-9,999 employees.</t>
  </si>
  <si>
    <t>j  10,000-24,999 employees.</t>
  </si>
  <si>
    <t>k  25,000-49,999 employees.</t>
  </si>
  <si>
    <t>l  50,000-99,999 employees.</t>
  </si>
  <si>
    <t>SOURCE:  U.S. Bureau of the Census, 1997 Economic Census; material compiled by Empire State Development.</t>
  </si>
  <si>
    <t>Mining</t>
  </si>
  <si>
    <t xml:space="preserve">   Oil and gas extraction</t>
  </si>
  <si>
    <t xml:space="preserve">   Mining (except oil and gas)</t>
  </si>
  <si>
    <t xml:space="preserve">      Nonmetallic mineral mining and quarrying</t>
  </si>
  <si>
    <t xml:space="preserve">   Support activities for mining</t>
  </si>
  <si>
    <t>Utilities</t>
  </si>
  <si>
    <t>Construction</t>
  </si>
  <si>
    <t xml:space="preserve">   Building, developing, and general contracting</t>
  </si>
  <si>
    <t xml:space="preserve">      Land subdivision and land development</t>
  </si>
  <si>
    <t xml:space="preserve">      Residential building construction</t>
  </si>
  <si>
    <t xml:space="preserve">      Nonresidential building construction</t>
  </si>
  <si>
    <t xml:space="preserve">   Heavy construction</t>
  </si>
  <si>
    <t xml:space="preserve">      Highway, street, bridge, and tunnel construction</t>
  </si>
  <si>
    <t xml:space="preserve">      Other heavy construction</t>
  </si>
  <si>
    <t xml:space="preserve">   Special trade contractors</t>
  </si>
  <si>
    <t xml:space="preserve">      Plumbing, heating, and air-conditioning contractors</t>
  </si>
  <si>
    <t xml:space="preserve">      Painting and wall covering contractors</t>
  </si>
  <si>
    <t xml:space="preserve">      Electrical contractors</t>
  </si>
  <si>
    <t xml:space="preserve">      Masonry, drywall, insulation, and tile contractors</t>
  </si>
  <si>
    <t xml:space="preserve">      Carpentry and floor contractors</t>
  </si>
  <si>
    <t xml:space="preserve">      Roofing, siding, and sheet metal contractors</t>
  </si>
  <si>
    <t xml:space="preserve">      Concrete contractors</t>
  </si>
  <si>
    <t xml:space="preserve">      Water well drilling contractors</t>
  </si>
  <si>
    <t xml:space="preserve">      Other special trade contractors</t>
  </si>
  <si>
    <t xml:space="preserve">      Grain &amp; oilseed milling</t>
  </si>
  <si>
    <t>i</t>
  </si>
  <si>
    <t xml:space="preserve">   Textile mills</t>
  </si>
  <si>
    <t xml:space="preserve">      Fiber, yarn, &amp; thread mills</t>
  </si>
  <si>
    <t xml:space="preserve">      Fabric mills</t>
  </si>
  <si>
    <t xml:space="preserve">      Textile &amp; fabric finishing &amp; fabric coating mills</t>
  </si>
  <si>
    <t xml:space="preserve">   Textile product mills</t>
  </si>
  <si>
    <t xml:space="preserve">      Textile furnishings mills</t>
  </si>
  <si>
    <t xml:space="preserve">      Other textile product mills</t>
  </si>
  <si>
    <t xml:space="preserve">      Apparel knitting mills</t>
  </si>
  <si>
    <t xml:space="preserve">      Leather &amp; hide tanning &amp; finishing</t>
  </si>
  <si>
    <t xml:space="preserve">      Sawmills &amp; wood preservation</t>
  </si>
  <si>
    <t xml:space="preserve">      Veneer, plywood, &amp; engineered wood</t>
  </si>
  <si>
    <t xml:space="preserve">      Pulp, paper, &amp; paperboard mills</t>
  </si>
  <si>
    <t xml:space="preserve">   Printing &amp; related support activities</t>
  </si>
  <si>
    <t xml:space="preserve">      Alumina &amp; aluminum production &amp; processing</t>
  </si>
  <si>
    <t xml:space="preserve">      Nonferrous metal (except aluminum) production &amp; processing</t>
  </si>
  <si>
    <t xml:space="preserve">      Foundries</t>
  </si>
  <si>
    <t xml:space="preserve">      Forging &amp; stamping</t>
  </si>
  <si>
    <t xml:space="preserve">      Coating, engraving, heat treating, &amp; allied activities</t>
  </si>
  <si>
    <t xml:space="preserve">      Ship &amp; boat building</t>
  </si>
  <si>
    <t xml:space="preserve">    Electric power generation, transmission, and distribution</t>
  </si>
  <si>
    <t xml:space="preserve">    Natural gas distribution</t>
  </si>
  <si>
    <t xml:space="preserve">    Water, sewage, and other systems</t>
  </si>
  <si>
    <t xml:space="preserve">   Food manufacturing</t>
  </si>
  <si>
    <t xml:space="preserve">      Animal food manufacturing</t>
  </si>
  <si>
    <t xml:space="preserve">      Sugar &amp; confectionery product manufacturing</t>
  </si>
  <si>
    <t xml:space="preserve">      Fruit &amp; vegetable preserving &amp; specialty food manufacturing</t>
  </si>
  <si>
    <t xml:space="preserve">      Dairy product manufacturing</t>
  </si>
  <si>
    <t xml:space="preserve">      Meat product manufacturing</t>
  </si>
  <si>
    <t xml:space="preserve">      Seafood product manufacturing</t>
  </si>
  <si>
    <t xml:space="preserve">      Bakeries &amp; tortilla manufacturing</t>
  </si>
  <si>
    <t xml:space="preserve">      Other food manufacturing</t>
  </si>
  <si>
    <t xml:space="preserve">   Beverage &amp; Tobacco Product manufacturing</t>
  </si>
  <si>
    <t xml:space="preserve">      Beverage manufacturing</t>
  </si>
  <si>
    <t xml:space="preserve">   Apparel manufacturing</t>
  </si>
  <si>
    <t xml:space="preserve">      Cut &amp; sew apparel manufacturing</t>
  </si>
  <si>
    <t xml:space="preserve">      Apparel accessories &amp; other apparel manufacturing</t>
  </si>
  <si>
    <t xml:space="preserve">   Leather &amp; allied product manufacturing</t>
  </si>
  <si>
    <t xml:space="preserve">      Footwear manufacturing</t>
  </si>
  <si>
    <t xml:space="preserve">      Other leather &amp; allied product manufacturing</t>
  </si>
  <si>
    <t xml:space="preserve">   Wood product manufacturing</t>
  </si>
  <si>
    <t xml:space="preserve">      Other wood product manufacturing</t>
  </si>
  <si>
    <t xml:space="preserve">   Paper manufacturing</t>
  </si>
  <si>
    <t xml:space="preserve">      Converted paper product manufacturing</t>
  </si>
  <si>
    <t xml:space="preserve">   Petroleum &amp; coal products manufacturing</t>
  </si>
  <si>
    <t xml:space="preserve">   Chemical manufacturing</t>
  </si>
  <si>
    <t xml:space="preserve">      Basic chemical manufacturing</t>
  </si>
  <si>
    <t xml:space="preserve">      Resin, syn rubber, &amp; artificial &amp; syn fibers &amp; filaments manufacturing</t>
  </si>
  <si>
    <t xml:space="preserve">      Pesticide, fertilizer, &amp; other agricultural chemical manufacturing</t>
  </si>
  <si>
    <t xml:space="preserve">      Pharmaceutical &amp; medicine manufacturing</t>
  </si>
  <si>
    <t xml:space="preserve">      Paint, coating, &amp; adhesive manufacturing</t>
  </si>
  <si>
    <t xml:space="preserve">      Soap, cleaning compound, &amp; toilet preparation manufacturing</t>
  </si>
  <si>
    <t xml:space="preserve">      Other chemical product manufacturing</t>
  </si>
  <si>
    <t xml:space="preserve">   Plastics &amp; rubber products manufacturing</t>
  </si>
  <si>
    <t xml:space="preserve">      Plastics product manufacturing</t>
  </si>
  <si>
    <t xml:space="preserve">      Rubber product manufacturing</t>
  </si>
  <si>
    <t xml:space="preserve">   Nonmetallic mineral product manufacturing</t>
  </si>
  <si>
    <t xml:space="preserve">      Clay product &amp; refractory manufacturing</t>
  </si>
  <si>
    <t xml:space="preserve">      Glass &amp; glass product manufacturing</t>
  </si>
  <si>
    <t xml:space="preserve">      Cement &amp; concrete product manufacturing</t>
  </si>
  <si>
    <t xml:space="preserve">      Lime &amp; gypsum product manufacturing</t>
  </si>
  <si>
    <t xml:space="preserve">      Other nonmetallic mineral product manufacturing</t>
  </si>
  <si>
    <t xml:space="preserve">   Primary metal manufacturing</t>
  </si>
  <si>
    <t xml:space="preserve">      Iron &amp; steel mills &amp; ferroalloy manufacturing</t>
  </si>
  <si>
    <t xml:space="preserve">      Steel product manufacturing from purchased steel</t>
  </si>
  <si>
    <t xml:space="preserve">   Fabricated metal product manufacturing</t>
  </si>
  <si>
    <t xml:space="preserve">      Cutlery &amp; handtool manufacturing</t>
  </si>
  <si>
    <t xml:space="preserve">      Architectural &amp; structural metals manufacturing</t>
  </si>
  <si>
    <t xml:space="preserve">      Boiler, tank, &amp; shipping container manufacturing</t>
  </si>
  <si>
    <t xml:space="preserve">      Hardware manufacturing</t>
  </si>
  <si>
    <t xml:space="preserve">      Spring &amp; wire product manufacturing</t>
  </si>
  <si>
    <t xml:space="preserve">      Machine shops, turned product, &amp; screw, nut, &amp; bolt manufacturing</t>
  </si>
  <si>
    <t xml:space="preserve">      Other fabricated metal product manufacturing</t>
  </si>
  <si>
    <t xml:space="preserve">   Machinery manufacturing</t>
  </si>
  <si>
    <t xml:space="preserve">      Agriculture, construction, &amp; mining machinery manufacturing</t>
  </si>
  <si>
    <t xml:space="preserve">      Industrial machinery manufacturing</t>
  </si>
  <si>
    <t xml:space="preserve">      Commercial &amp; service industry machinery manufacturing</t>
  </si>
  <si>
    <t xml:space="preserve">      Metalworking machinery manufacturing</t>
  </si>
  <si>
    <t xml:space="preserve">      Engine, turbine, &amp; power transmission equipment manufacturing</t>
  </si>
  <si>
    <t xml:space="preserve">      Other general-purpose machinery manufacturing</t>
  </si>
  <si>
    <t xml:space="preserve">   Computer &amp; electronic product manufacturing</t>
  </si>
  <si>
    <t xml:space="preserve">      Computer &amp; peripheral equipment manufacturing</t>
  </si>
  <si>
    <t xml:space="preserve">      Communications equipment manufacturing</t>
  </si>
  <si>
    <t xml:space="preserve">      Audio &amp; video equipment manufacturing</t>
  </si>
  <si>
    <t xml:space="preserve">      Semiconductor &amp; other electronic component manufacturing</t>
  </si>
  <si>
    <t xml:space="preserve">      Navigational, measuring, medical &amp; control instruments manufacturing</t>
  </si>
  <si>
    <t xml:space="preserve">      Manufacturing &amp; reproducing magnetic &amp; optical media</t>
  </si>
  <si>
    <t xml:space="preserve">      Electric lighting equipment manufacturing</t>
  </si>
  <si>
    <t xml:space="preserve">      Electrical equipment manufacturing</t>
  </si>
  <si>
    <t xml:space="preserve">      Other electrical equipment &amp; component manufacturing</t>
  </si>
  <si>
    <t xml:space="preserve">   Transportation equipment manufacturing</t>
  </si>
  <si>
    <t xml:space="preserve">      Motor vehicle manufacturing</t>
  </si>
  <si>
    <t xml:space="preserve">      Motor vehicle body &amp; trailer manufacturing</t>
  </si>
  <si>
    <t xml:space="preserve">      Motor vehicle parts manufacturing</t>
  </si>
  <si>
    <t xml:space="preserve">      Aerospace product &amp; parts manufacturing</t>
  </si>
  <si>
    <t xml:space="preserve">      Railroad rolling stock manufacturing</t>
  </si>
  <si>
    <t xml:space="preserve">      Other transportation equipment manufacturing</t>
  </si>
  <si>
    <t xml:space="preserve">   Furniture &amp; related product manufacturing</t>
  </si>
  <si>
    <t xml:space="preserve">      Household &amp; institutional furniture &amp; kitchen cabinet manufacturing</t>
  </si>
  <si>
    <t xml:space="preserve">      Office furniture (including fixtures) manufacturing</t>
  </si>
  <si>
    <t xml:space="preserve">      Other furniture related product manufacturing</t>
  </si>
  <si>
    <t xml:space="preserve">   Miscellaneous manufacturing</t>
  </si>
  <si>
    <t xml:space="preserve">      Medical equipment &amp; supplies manufacturing</t>
  </si>
  <si>
    <t xml:space="preserve">      Other miscellaneous manufacturing</t>
  </si>
  <si>
    <t xml:space="preserve">      Ventilation, heating, air-conditioning &amp; commercial refrigeration equipment manufacturing</t>
  </si>
  <si>
    <t xml:space="preserve">   Electrical equipment, appliance &amp; component manufacturing</t>
  </si>
  <si>
    <t>Wholesale trade</t>
  </si>
  <si>
    <t xml:space="preserve">   Wholesale trade, durable goods</t>
  </si>
  <si>
    <t xml:space="preserve">    Motor vehicle and motor vehicle parts and supplies wholesalers</t>
  </si>
  <si>
    <t xml:space="preserve">    Furniture and home furnishings wholesalers</t>
  </si>
  <si>
    <t xml:space="preserve">    Lumber and other construction materials wholesalers</t>
  </si>
  <si>
    <t xml:space="preserve">    Professional and commercial equipment and supplies wholesalers</t>
  </si>
  <si>
    <t xml:space="preserve">    Metal and mineral (except petroleum) wholesalers</t>
  </si>
  <si>
    <t xml:space="preserve">    Electrical goods wholesalers</t>
  </si>
  <si>
    <t xml:space="preserve">    Machinery, equipment, and supplies wholesalers</t>
  </si>
  <si>
    <t xml:space="preserve">    Miscellaneous durable goods wholesalers</t>
  </si>
  <si>
    <t>k</t>
  </si>
  <si>
    <t xml:space="preserve">   Wholesale trade, nondurable goods</t>
  </si>
  <si>
    <t xml:space="preserve">    Paper and paper product wholesalers</t>
  </si>
  <si>
    <t xml:space="preserve">    Drugs and druggists' sundries wholesalers</t>
  </si>
  <si>
    <t xml:space="preserve">    Apparel, piece goods, and notions wholesalers</t>
  </si>
  <si>
    <t xml:space="preserve">    Grocery and related product wholesalers</t>
  </si>
  <si>
    <t xml:space="preserve">    Farm product raw material wholesalers</t>
  </si>
  <si>
    <t xml:space="preserve">    Chemical and allied products wholesalers</t>
  </si>
  <si>
    <t xml:space="preserve">    Petroleum and petroleum products wholesalers</t>
  </si>
  <si>
    <t xml:space="preserve">    Beer, wine, and distilled alcoholic beverage wholesalers</t>
  </si>
  <si>
    <t>j</t>
  </si>
  <si>
    <t xml:space="preserve">    Miscellaneous nondurable goods wholesalers</t>
  </si>
  <si>
    <t xml:space="preserve">   Motor vehicle and parts dealers</t>
  </si>
  <si>
    <t xml:space="preserve">    Automobile dealers</t>
  </si>
  <si>
    <t xml:space="preserve">    Other motor vehicle dealers</t>
  </si>
  <si>
    <t xml:space="preserve">    Automotive parts, accessories, and tire stores</t>
  </si>
  <si>
    <t xml:space="preserve">   Furniture and home furnishings stores</t>
  </si>
  <si>
    <t xml:space="preserve">    Furniture stores</t>
  </si>
  <si>
    <t xml:space="preserve">    Home furnishings stores</t>
  </si>
  <si>
    <t xml:space="preserve">   Electronics and appliance stores</t>
  </si>
  <si>
    <t xml:space="preserve">   Building material and garden equipment and supplies dealers</t>
  </si>
  <si>
    <t xml:space="preserve">    Building material and supplies dealers</t>
  </si>
  <si>
    <t xml:space="preserve">    Lawn and garden equipment and supplies stores</t>
  </si>
  <si>
    <t xml:space="preserve">   Food and beverage stores</t>
  </si>
  <si>
    <t xml:space="preserve">    Grocery stores</t>
  </si>
  <si>
    <t xml:space="preserve">    Specialty food stores</t>
  </si>
  <si>
    <t xml:space="preserve">    Beer, wine, and liquor stores</t>
  </si>
  <si>
    <t xml:space="preserve">   Health and personal care stores</t>
  </si>
  <si>
    <t xml:space="preserve">   Gasoline stations</t>
  </si>
  <si>
    <t xml:space="preserve">   Clothing and clothing accessories stores</t>
  </si>
  <si>
    <t xml:space="preserve">    Clothing stores</t>
  </si>
  <si>
    <t xml:space="preserve">    Shoe stores</t>
  </si>
  <si>
    <t xml:space="preserve">    Jewelry, luggage, and leather goods stores</t>
  </si>
  <si>
    <t xml:space="preserve">   Sporting goods, hobby, book, and music stores</t>
  </si>
  <si>
    <t xml:space="preserve">    Sporting goods, hobby, and musical instrument stores</t>
  </si>
  <si>
    <t xml:space="preserve">    Book, periodical, and music stores</t>
  </si>
  <si>
    <t xml:space="preserve">   General merchandise stores</t>
  </si>
  <si>
    <t xml:space="preserve">    Department stores (excl. leased depts.)</t>
  </si>
  <si>
    <t xml:space="preserve">    Other general merchandise stores</t>
  </si>
  <si>
    <t xml:space="preserve">   Miscellaneous store retailers</t>
  </si>
  <si>
    <t xml:space="preserve">    Florists</t>
  </si>
  <si>
    <t xml:space="preserve">    Office supplies, stationery, and gift stores</t>
  </si>
  <si>
    <t xml:space="preserve">    Used merchandise stores</t>
  </si>
  <si>
    <t xml:space="preserve">    Other miscellaneous store retailers</t>
  </si>
  <si>
    <t xml:space="preserve">   Nonstore retailers</t>
  </si>
  <si>
    <t xml:space="preserve">    Electronic shopping and mail-order houses</t>
  </si>
  <si>
    <t xml:space="preserve">    Vending machine operators</t>
  </si>
  <si>
    <t xml:space="preserve">    Direct selling establishments</t>
  </si>
  <si>
    <t>Transportation &amp; warehousing</t>
  </si>
  <si>
    <t xml:space="preserve">   Air transportation</t>
  </si>
  <si>
    <t xml:space="preserve">      Scheduled air transportation</t>
  </si>
  <si>
    <t xml:space="preserve">      Nonscheduled air transportation</t>
  </si>
  <si>
    <t xml:space="preserve">   Water transportation</t>
  </si>
  <si>
    <t xml:space="preserve">      Deep sea, coastal, and Great Lakes water transportation</t>
  </si>
  <si>
    <t xml:space="preserve">      Inland water transportation</t>
  </si>
  <si>
    <t>f</t>
  </si>
  <si>
    <t xml:space="preserve">   Truck transportation</t>
  </si>
  <si>
    <t xml:space="preserve">      General freight trucking</t>
  </si>
  <si>
    <t xml:space="preserve">      Specialized freight trucking</t>
  </si>
  <si>
    <t xml:space="preserve">   Transit and ground passenger transportation</t>
  </si>
  <si>
    <t xml:space="preserve">      Urban transit systems</t>
  </si>
  <si>
    <t xml:space="preserve">      Interurban and rural bus transportation</t>
  </si>
  <si>
    <t xml:space="preserve">      Taxi and limousine service</t>
  </si>
  <si>
    <t xml:space="preserve">      School and employee bus transportation</t>
  </si>
  <si>
    <t xml:space="preserve">      Charter bus industry</t>
  </si>
  <si>
    <t xml:space="preserve">      Other transit and ground passenger transportation</t>
  </si>
  <si>
    <t xml:space="preserve">   Pipeline transportation</t>
  </si>
  <si>
    <t xml:space="preserve">      Pipeline transportation of natural gas</t>
  </si>
  <si>
    <t xml:space="preserve">      Other pipeline transportation</t>
  </si>
  <si>
    <t>c</t>
  </si>
  <si>
    <t xml:space="preserve">   Scenic and sightseeing transportation</t>
  </si>
  <si>
    <t xml:space="preserve">      Scenic and sightseeing transportation, land</t>
  </si>
  <si>
    <t xml:space="preserve">      Scenic and sightseeing transportation, water</t>
  </si>
  <si>
    <t xml:space="preserve">      Scenic and sightseeing transportation, other</t>
  </si>
  <si>
    <t>b</t>
  </si>
  <si>
    <t xml:space="preserve">   Support activities for transportation</t>
  </si>
  <si>
    <t xml:space="preserve">      Support activities for air transportation</t>
  </si>
  <si>
    <t xml:space="preserve">      Support activities for rail transportation</t>
  </si>
  <si>
    <t xml:space="preserve">      Support activities for water transportation</t>
  </si>
  <si>
    <t xml:space="preserve">      Support activities for road transportation</t>
  </si>
  <si>
    <t xml:space="preserve">      Freight transportation arrangement</t>
  </si>
  <si>
    <t xml:space="preserve">      Other support activities for transportation</t>
  </si>
  <si>
    <t xml:space="preserve">   Couriers and messengers</t>
  </si>
  <si>
    <t xml:space="preserve">      Couriers</t>
  </si>
  <si>
    <t xml:space="preserve">      Local messengers and local delivery</t>
  </si>
  <si>
    <t xml:space="preserve">   Warehousing and storage</t>
  </si>
  <si>
    <t>Information</t>
  </si>
  <si>
    <t xml:space="preserve">   Publishing industries</t>
  </si>
  <si>
    <t xml:space="preserve">      Software publishers</t>
  </si>
  <si>
    <t xml:space="preserve">   Motion picture and sound recording industries</t>
  </si>
  <si>
    <t xml:space="preserve">      Motion picture and video industries</t>
  </si>
  <si>
    <t xml:space="preserve">      Sound recording industries</t>
  </si>
  <si>
    <t xml:space="preserve">   Broadcasting and telecommunications</t>
  </si>
  <si>
    <t xml:space="preserve">      Radio and television broadcasting</t>
  </si>
  <si>
    <t xml:space="preserve">      Cable networks and program distribution</t>
  </si>
  <si>
    <t xml:space="preserve">      Telecommunications</t>
  </si>
  <si>
    <t xml:space="preserve">   Information services and data processing services</t>
  </si>
  <si>
    <t xml:space="preserve">      Information services</t>
  </si>
  <si>
    <t xml:space="preserve">      Data processing services</t>
  </si>
  <si>
    <t>Finance and insurance</t>
  </si>
  <si>
    <t xml:space="preserve">   Credit intermediation and related activities</t>
  </si>
  <si>
    <t xml:space="preserve">      Depository credit intermediation</t>
  </si>
  <si>
    <t xml:space="preserve">      Nondepository credit intermediation</t>
  </si>
  <si>
    <t xml:space="preserve">      Activities related to credit intermediation</t>
  </si>
  <si>
    <t xml:space="preserve">   Securities, commodity contracts, other financial investments, and related activities</t>
  </si>
  <si>
    <t xml:space="preserve">      Securities and commodity contracts intermediation and brokerage</t>
  </si>
  <si>
    <t xml:space="preserve">      Securities and commodity exchanges</t>
  </si>
  <si>
    <t xml:space="preserve">      Other financial investment activities</t>
  </si>
  <si>
    <t xml:space="preserve">   Insurance carriers and related activities</t>
  </si>
  <si>
    <t xml:space="preserve">      Insurance carriers</t>
  </si>
  <si>
    <t xml:space="preserve">      Agencies, brokerages, and other insurance related activities</t>
  </si>
  <si>
    <t xml:space="preserve">   Funds, trusts, and other financial vehicles (part)</t>
  </si>
  <si>
    <t>Real estate and rental and leasing</t>
  </si>
  <si>
    <t xml:space="preserve">   Real estate</t>
  </si>
  <si>
    <t xml:space="preserve">      Lessors of real estate</t>
  </si>
  <si>
    <t xml:space="preserve">      Offices of real estate agents and brokers</t>
  </si>
  <si>
    <t xml:space="preserve">      Activities related to real estate</t>
  </si>
  <si>
    <t xml:space="preserve">   Rental and leasing services</t>
  </si>
  <si>
    <t xml:space="preserve">      Automotive equipment rental and leasing</t>
  </si>
  <si>
    <t xml:space="preserve">      Consumer goods rental</t>
  </si>
  <si>
    <t xml:space="preserve">      General rental centers</t>
  </si>
  <si>
    <t xml:space="preserve">      Commercial and industrial machinery and equipment rental and leasing</t>
  </si>
  <si>
    <t xml:space="preserve">   Lessors of intangible assets, except copyrighted works</t>
  </si>
  <si>
    <t>NA</t>
  </si>
  <si>
    <t xml:space="preserve">    Hardware, and plumbing and heating equipment and supplies wholesalers</t>
  </si>
  <si>
    <t xml:space="preserve">      Newspaper, periodical, book and database publishers</t>
  </si>
  <si>
    <t xml:space="preserve">   Monetary authorities — central bank</t>
  </si>
  <si>
    <t>Professional, scientific, and technical services</t>
  </si>
  <si>
    <t>Administrative and support and waste management and remediation services</t>
  </si>
  <si>
    <t xml:space="preserve">   Administrative and support services</t>
  </si>
  <si>
    <t xml:space="preserve">      Office administrative services</t>
  </si>
  <si>
    <t xml:space="preserve">      Facilities support services</t>
  </si>
  <si>
    <t xml:space="preserve">      Employment services</t>
  </si>
  <si>
    <t xml:space="preserve">      Business support services</t>
  </si>
  <si>
    <t xml:space="preserve">      Travel arrangement and reservation services</t>
  </si>
  <si>
    <t xml:space="preserve">      Investigation and security services</t>
  </si>
  <si>
    <t xml:space="preserve">      Services to buildings and dwellings</t>
  </si>
  <si>
    <t xml:space="preserve">      Other support services</t>
  </si>
  <si>
    <t xml:space="preserve">   Waste management and remediation services</t>
  </si>
  <si>
    <t xml:space="preserve">      Waste collection</t>
  </si>
  <si>
    <t xml:space="preserve">      Waste treatment and disposal</t>
  </si>
  <si>
    <t xml:space="preserve">      Remediation and other waste management services</t>
  </si>
  <si>
    <t>Educational services</t>
  </si>
  <si>
    <t>Health care and social assistance</t>
  </si>
  <si>
    <t xml:space="preserve">   Ambulatory health care services</t>
  </si>
  <si>
    <t xml:space="preserve">      Offices of physicians</t>
  </si>
  <si>
    <t xml:space="preserve">      Offices of dentists</t>
  </si>
  <si>
    <t xml:space="preserve">      Offices of other health practitioners</t>
  </si>
  <si>
    <t xml:space="preserve">      Outpatient care centers</t>
  </si>
  <si>
    <t xml:space="preserve">      Medical and diagnostic laboratories</t>
  </si>
  <si>
    <t xml:space="preserve">      Home health care services</t>
  </si>
  <si>
    <t xml:space="preserve">      Other ambulatory health care services</t>
  </si>
  <si>
    <t xml:space="preserve">   Hospitals</t>
  </si>
  <si>
    <t xml:space="preserve">      General medical and surgical hospitals</t>
  </si>
  <si>
    <t xml:space="preserve">      Psychiatric and substance abuse hospitals</t>
  </si>
  <si>
    <t xml:space="preserve">      Specialty (except psychiatric and substance abuse) hospitals</t>
  </si>
  <si>
    <t xml:space="preserve">   Nursing and residential care facilities</t>
  </si>
  <si>
    <t xml:space="preserve">      Nursing care facilities</t>
  </si>
  <si>
    <t xml:space="preserve">      Residential mental retardation, mental health and substance abuse facilities</t>
  </si>
  <si>
    <t xml:space="preserve">      Community care facilities for the elderly</t>
  </si>
  <si>
    <t xml:space="preserve">      Other residential care facilities</t>
  </si>
  <si>
    <t xml:space="preserve">   Social assistance</t>
  </si>
  <si>
    <t xml:space="preserve">      Individual and family services</t>
  </si>
  <si>
    <t xml:space="preserve">      Community food and housing and emergency and other relief services</t>
  </si>
  <si>
    <t xml:space="preserve">      Vocational rehabilitation services</t>
  </si>
  <si>
    <t xml:space="preserve">      Child day care services</t>
  </si>
  <si>
    <t>Arts, entertainment, and recreation</t>
  </si>
  <si>
    <t xml:space="preserve">   Performing arts, spectator sports, and related industries</t>
  </si>
  <si>
    <t xml:space="preserve">      Performing arts companies</t>
  </si>
  <si>
    <t xml:space="preserve">      Spectator sports</t>
  </si>
  <si>
    <t xml:space="preserve">      Promoters of performing arts, sports, and similar events</t>
  </si>
  <si>
    <t xml:space="preserve">      Agents and managers for artists, athletes, entertainers and other public figures</t>
  </si>
  <si>
    <t xml:space="preserve">      Amusement parks and arcades</t>
  </si>
  <si>
    <t xml:space="preserve">      Gambling industries</t>
  </si>
  <si>
    <t>e</t>
  </si>
  <si>
    <t xml:space="preserve">      Other amusement and recreation services</t>
  </si>
  <si>
    <t>l</t>
  </si>
  <si>
    <t>Accommodation and foodservices</t>
  </si>
  <si>
    <t xml:space="preserve">   Accommodation</t>
  </si>
  <si>
    <t xml:space="preserve">      Traveler accommodation</t>
  </si>
  <si>
    <t xml:space="preserve">      RV (recreational vehicle) parks and recreational camps</t>
  </si>
  <si>
    <t xml:space="preserve">      Rooming and boarding houses</t>
  </si>
  <si>
    <t xml:space="preserve">   Foodservices and drinking places</t>
  </si>
  <si>
    <t xml:space="preserve">      Full-service restaurants</t>
  </si>
  <si>
    <t xml:space="preserve">      Limited-service eating places</t>
  </si>
  <si>
    <t xml:space="preserve">      Special foodservices</t>
  </si>
  <si>
    <t xml:space="preserve">      Drinking places (alcoholic beverages)</t>
  </si>
  <si>
    <t>Other services (except public administration)</t>
  </si>
  <si>
    <t xml:space="preserve">   Repair and maintenance</t>
  </si>
  <si>
    <t xml:space="preserve">      Automotive repair and maintenance</t>
  </si>
  <si>
    <t xml:space="preserve">      Electronic and precision equipment repair and maintenance</t>
  </si>
  <si>
    <t xml:space="preserve">      Commercial and industrial machinery and equipment (except automotive and electronic) repair and maintenance</t>
  </si>
  <si>
    <t xml:space="preserve">      Personal and household goods repair and maintenance</t>
  </si>
  <si>
    <t xml:space="preserve">   Personal and laundry services</t>
  </si>
  <si>
    <t xml:space="preserve">      Personal care services</t>
  </si>
  <si>
    <t xml:space="preserve">      Death care services</t>
  </si>
  <si>
    <t xml:space="preserve">      Drycleaning and laundry services</t>
  </si>
  <si>
    <t xml:space="preserve">      Other personal services</t>
  </si>
  <si>
    <t xml:space="preserve">      Grantmaking and giving services</t>
  </si>
  <si>
    <t xml:space="preserve">      Social advocacy organizations</t>
  </si>
  <si>
    <t xml:space="preserve">      Civic and social organizations</t>
  </si>
  <si>
    <t xml:space="preserve">    Legal services</t>
  </si>
  <si>
    <t xml:space="preserve">    Accounting, tax return preparation, bookkeeping &amp; payroll services</t>
  </si>
  <si>
    <t xml:space="preserve">    Architectural, engineering, and related services</t>
  </si>
  <si>
    <t xml:space="preserve">    Specialized design services</t>
  </si>
  <si>
    <t xml:space="preserve">    Computer systems design and related services</t>
  </si>
  <si>
    <t xml:space="preserve">    Management, scientific, and technical consulting services</t>
  </si>
  <si>
    <t xml:space="preserve">    Scientific research and development services</t>
  </si>
  <si>
    <t xml:space="preserve">    Advertising and related services</t>
  </si>
  <si>
    <t xml:space="preserve">    Other professional, scientific, and technical services</t>
  </si>
  <si>
    <t xml:space="preserve">    Business schools, and computer and management training</t>
  </si>
  <si>
    <t xml:space="preserve">    Technical and trade schools</t>
  </si>
  <si>
    <t xml:space="preserve">    Other schools and instruction</t>
  </si>
  <si>
    <t xml:space="preserve">    Educational support services</t>
  </si>
  <si>
    <t xml:space="preserve">      Independent artists, writers and performers</t>
  </si>
  <si>
    <t xml:space="preserve">   Museums, historical sites and similar institutions</t>
  </si>
  <si>
    <t xml:space="preserve">   Amusement, gambling and recreation industries</t>
  </si>
  <si>
    <t xml:space="preserve">   Religious, grantmaking, civic and professional and similar organizations</t>
  </si>
  <si>
    <t xml:space="preserve">      Business, professional, labor, political and similar organizations</t>
  </si>
  <si>
    <t>NA  Not available.</t>
  </si>
  <si>
    <t>NOTE: Detail may not add to totals due to rounding.</t>
  </si>
  <si>
    <t>Summary Data by Type of Industry, North American Industry Classification System</t>
  </si>
  <si>
    <t xml:space="preserve">  Oil and Gas Extraction</t>
  </si>
  <si>
    <t xml:space="preserve">  Mining, except Oil and Gas</t>
  </si>
  <si>
    <t xml:space="preserve">  Support Activities for Mining</t>
  </si>
  <si>
    <t xml:space="preserve">    Electric Power Generation, Transmission, and Distribution</t>
  </si>
  <si>
    <t xml:space="preserve">    Natural Gas Distribution</t>
  </si>
  <si>
    <t xml:space="preserve">    Water, Sewage, and Other Systems</t>
  </si>
  <si>
    <t xml:space="preserve">  Construction of Buildings</t>
  </si>
  <si>
    <t xml:space="preserve">    Residential Building Construction</t>
  </si>
  <si>
    <t xml:space="preserve">    Nonresidential Building Construction</t>
  </si>
  <si>
    <t xml:space="preserve">  Heavy and Civil Engineering Construction</t>
  </si>
  <si>
    <t xml:space="preserve">    Utility System Construction</t>
  </si>
  <si>
    <t xml:space="preserve">    Land Subdivision</t>
  </si>
  <si>
    <t xml:space="preserve">    Highway, Street, and Bridge Construction</t>
  </si>
  <si>
    <t xml:space="preserve">    Other Heavy Construction</t>
  </si>
  <si>
    <t xml:space="preserve">  Specialty Trade Contractors</t>
  </si>
  <si>
    <t xml:space="preserve">    Building Foundation and Exterior Contractors</t>
  </si>
  <si>
    <t xml:space="preserve">    Building Equipment Contractors</t>
  </si>
  <si>
    <t xml:space="preserve">    Building Finishing Contractors</t>
  </si>
  <si>
    <t xml:space="preserve">    Other Specialty Trade Contractors</t>
  </si>
  <si>
    <t xml:space="preserve">  Food Manufacturing</t>
  </si>
  <si>
    <t xml:space="preserve">    Animal Food Manufacturing</t>
  </si>
  <si>
    <t xml:space="preserve">    Grain and Oilseed Milling</t>
  </si>
  <si>
    <t xml:space="preserve">    Sugar and Confectionery Product Manufacturing</t>
  </si>
  <si>
    <t xml:space="preserve">    Fruit and Vegetable Preserving and Specialty Food Manufacturing</t>
  </si>
  <si>
    <t xml:space="preserve">    Dairy Product Manufacturing</t>
  </si>
  <si>
    <t xml:space="preserve">    Animal  Slaughtering and Processing</t>
  </si>
  <si>
    <t xml:space="preserve">    Seafood Product Preparation and Packaging</t>
  </si>
  <si>
    <t xml:space="preserve">    Bakeries and Tortilla Manufacturing</t>
  </si>
  <si>
    <t xml:space="preserve">    Other Food Manufacturing</t>
  </si>
  <si>
    <t xml:space="preserve">  Beverage and Tobacco Product Manufacturing</t>
  </si>
  <si>
    <t xml:space="preserve">    Beverage Manufacturing</t>
  </si>
  <si>
    <t xml:space="preserve">  Textile Mills</t>
  </si>
  <si>
    <t xml:space="preserve">    Fiber, Yarn, and Thread Mills</t>
  </si>
  <si>
    <t xml:space="preserve">    Fabric Mills</t>
  </si>
  <si>
    <t xml:space="preserve">    Textile and Fabric Finishing and Fabric Coating Mills</t>
  </si>
  <si>
    <t xml:space="preserve">  Textile Product Mills</t>
  </si>
  <si>
    <t xml:space="preserve">    Textile Furnishings Mills</t>
  </si>
  <si>
    <t xml:space="preserve">    Other Textile Product Mills</t>
  </si>
  <si>
    <t xml:space="preserve">  Apparel Manufacturing</t>
  </si>
  <si>
    <t xml:space="preserve">    Apparel Knitting Mills</t>
  </si>
  <si>
    <t xml:space="preserve">    Cut and Sew Apparel Manufacturing</t>
  </si>
  <si>
    <t xml:space="preserve">    Apparel Accessories and Other Apparel Manufacturing</t>
  </si>
  <si>
    <t xml:space="preserve">  Leather and Allied Product Manufacturing</t>
  </si>
  <si>
    <t xml:space="preserve">    Leather and Hide Tanning and Finishing</t>
  </si>
  <si>
    <t xml:space="preserve">    Footwear Manufacturing</t>
  </si>
  <si>
    <t xml:space="preserve">    Other Leather and Allied Product Manufacturing</t>
  </si>
  <si>
    <t xml:space="preserve">  Wood Product Manufacturing</t>
  </si>
  <si>
    <t xml:space="preserve">    Sawmills and Wood Preservation</t>
  </si>
  <si>
    <t xml:space="preserve">    Veneer, Plywood, and Engineered Wood Product Manufacturing</t>
  </si>
  <si>
    <t xml:space="preserve">    Other Wood Product Manufacturing</t>
  </si>
  <si>
    <t xml:space="preserve">  Paper Manufacturing</t>
  </si>
  <si>
    <t xml:space="preserve">    Pulp, Paper, and Paperboard Mills</t>
  </si>
  <si>
    <t xml:space="preserve">    Converted Paper Product Manufacturing</t>
  </si>
  <si>
    <t xml:space="preserve">  Printing and Related Support Activities</t>
  </si>
  <si>
    <t xml:space="preserve">  Petroleum and Coal Products Manufacturing</t>
  </si>
  <si>
    <t xml:space="preserve">  Chemical Manufacturing</t>
  </si>
  <si>
    <t xml:space="preserve">    Basic Chemical Manufacturing</t>
  </si>
  <si>
    <t xml:space="preserve">    Resin, Synthetic Rubber, and Artificial Synthetic Fibers and Filaments Manufacturing</t>
  </si>
  <si>
    <t xml:space="preserve">    Pesticide, Fertilizer, and Other Agricultural Chemical Manufacturing</t>
  </si>
  <si>
    <t xml:space="preserve">    Pharmaceutical and Medicine Manufacturing</t>
  </si>
  <si>
    <t xml:space="preserve">    Paint, Coating, and Adhesive Manufacturing</t>
  </si>
  <si>
    <t xml:space="preserve">    Soap, Cleaning Compound, and Toilet Preparation Manufacturing</t>
  </si>
  <si>
    <t xml:space="preserve">    Other Chemical Product and Preparation Manufacturing</t>
  </si>
  <si>
    <t xml:space="preserve">  Plastics and Rubber Products Manufacturing</t>
  </si>
  <si>
    <t xml:space="preserve">    Plastics Product Manufacturing</t>
  </si>
  <si>
    <t xml:space="preserve">    Rubber Product Manufacturing</t>
  </si>
  <si>
    <t xml:space="preserve">  Nonmetallic Mineral Product Manufacturing</t>
  </si>
  <si>
    <t xml:space="preserve">    Clay Product and Refractory Manufacturing</t>
  </si>
  <si>
    <t xml:space="preserve">    Glass and Glass Product Manufacturing</t>
  </si>
  <si>
    <t xml:space="preserve">    Cement and Concrete Product Manufacturing</t>
  </si>
  <si>
    <t xml:space="preserve">    Lime and Gypsum Product Manufacturing</t>
  </si>
  <si>
    <t xml:space="preserve">    Other Nonmetallic Mineral Product Manufacturing</t>
  </si>
  <si>
    <t xml:space="preserve">  Primary Metal Manufacturing</t>
  </si>
  <si>
    <t xml:space="preserve">    Iron and Steel Mills and Ferroalloy Manufacturing</t>
  </si>
  <si>
    <t xml:space="preserve">    Steel Product Manufacturing from Purchased Steel</t>
  </si>
  <si>
    <t xml:space="preserve">    Alumina and Aluminum Production and Processing</t>
  </si>
  <si>
    <t xml:space="preserve">    Nonferrous Metal (except Aluminum) Production and Processing</t>
  </si>
  <si>
    <t xml:space="preserve">    Foundries</t>
  </si>
  <si>
    <t xml:space="preserve">  Fabricated Metal Product Manufacturing</t>
  </si>
  <si>
    <t xml:space="preserve">    Forging and Stamping</t>
  </si>
  <si>
    <t xml:space="preserve">    Cutlery and Handtool Manufacturing</t>
  </si>
  <si>
    <t xml:space="preserve">    Architectural and Structural Metals Manufacturing</t>
  </si>
  <si>
    <t xml:space="preserve">    Boiler, Tank, and Shipping Container Manufacturing</t>
  </si>
  <si>
    <t xml:space="preserve">    Hardware Manufacturing</t>
  </si>
  <si>
    <t xml:space="preserve">    Spring and Wire Product Manufacturing</t>
  </si>
  <si>
    <t xml:space="preserve">    Machine Shops, Turned Product, and Screw, Nut, and Bolt Manufacturing</t>
  </si>
  <si>
    <t xml:space="preserve">    Coating, Engraving, Heat Treating, and Allied Activities</t>
  </si>
  <si>
    <t xml:space="preserve">    Other Fabricated Metal Product Manufacturing</t>
  </si>
  <si>
    <t xml:space="preserve">  Machinery Manufacturing</t>
  </si>
  <si>
    <t xml:space="preserve">    Agriculture, Construction, and Mining Machinery Manufacturing</t>
  </si>
  <si>
    <t xml:space="preserve">    Industrial Machinery Manufacturing</t>
  </si>
  <si>
    <t xml:space="preserve">    Commercial and Service Industry Machinery Manufacturing</t>
  </si>
  <si>
    <t xml:space="preserve">    Ventilation, Heating, AC, and Commercial Refrigeration Equipment Manufacturing</t>
  </si>
  <si>
    <t xml:space="preserve">    Metalworking Machinery Manufacturing</t>
  </si>
  <si>
    <t xml:space="preserve">    Engine, Turbine, and Power Transmission Equipment Manufacturing</t>
  </si>
  <si>
    <t xml:space="preserve">    Other General Purpose Machinery Manufacturing</t>
  </si>
  <si>
    <t xml:space="preserve">  Computer and Electronic Product Manufacturing</t>
  </si>
  <si>
    <t xml:space="preserve">    Computer and Peripheral Equipment Manufacturing</t>
  </si>
  <si>
    <t xml:space="preserve">    Communications Equipment Manufacturing</t>
  </si>
  <si>
    <t xml:space="preserve">    Audio and Video Equipment Manufacturing</t>
  </si>
  <si>
    <t xml:space="preserve">    Semiconductor and Other Electronic Component Manufacturing</t>
  </si>
  <si>
    <t xml:space="preserve">    Navigational, Measuring, Medical, and Control Instruments Manufacturing</t>
  </si>
  <si>
    <t xml:space="preserve">    Manufacturing and Reproducing Magnetic and Optical Media</t>
  </si>
  <si>
    <t xml:space="preserve">  Electrical Equipment, Appliance, and Component Manufacturing</t>
  </si>
  <si>
    <t xml:space="preserve">    Electric Lighting Equipment Manufacturing</t>
  </si>
  <si>
    <t xml:space="preserve">    Household Appliance Manufacturing</t>
  </si>
  <si>
    <t xml:space="preserve">    Electrical Equipment Manufacturing</t>
  </si>
  <si>
    <t xml:space="preserve">    Other Electrical Equipment and Component Manufacturing</t>
  </si>
  <si>
    <t xml:space="preserve">  Transportation Equipment Manufacturing</t>
  </si>
  <si>
    <t xml:space="preserve">    Motor Vehicle Manufacturing</t>
  </si>
  <si>
    <t xml:space="preserve">    Motor Vehicle Body and Trailer Manufacturing</t>
  </si>
  <si>
    <t xml:space="preserve">    Motor Vehicle Parts Manufacturing</t>
  </si>
  <si>
    <t xml:space="preserve">    Aerospace Product and Parts Manufacturing</t>
  </si>
  <si>
    <t xml:space="preserve">    Railroad Rolling Stock Manufacturing</t>
  </si>
  <si>
    <t xml:space="preserve">    Ship and Boat Building</t>
  </si>
  <si>
    <t xml:space="preserve">    Other Transportation Equipment Manufacturing</t>
  </si>
  <si>
    <t xml:space="preserve">  Furniture and Related Product Manufacturing</t>
  </si>
  <si>
    <t xml:space="preserve">    Household and Institutional Furniture and Kitchen Cabinet Manufacturing</t>
  </si>
  <si>
    <t xml:space="preserve">    Office Furniture (including Fixtures) Manufacturing</t>
  </si>
  <si>
    <t xml:space="preserve">    Other Furniture-Related Product Manufacturing</t>
  </si>
  <si>
    <t xml:space="preserve">  Miscellaneous Manufacturing</t>
  </si>
  <si>
    <t xml:space="preserve">    Medical Equipment and Supplies Manufacturing</t>
  </si>
  <si>
    <t xml:space="preserve">    Other Miscellaneous Manufacturing</t>
  </si>
  <si>
    <t>Wholesale Trade</t>
  </si>
  <si>
    <t xml:space="preserve">  Durable Goods Merchant Wholesalers</t>
  </si>
  <si>
    <t xml:space="preserve">    Motor Vehicle and Parts and Supplies Merchant Wholesalers</t>
  </si>
  <si>
    <t xml:space="preserve">    Furniture and Home Furnishing Merchant Wholesalers</t>
  </si>
  <si>
    <t xml:space="preserve">    Lumber and Other Construction Material Merchant Wholesalers</t>
  </si>
  <si>
    <t xml:space="preserve">    Professional and Commercial Equipment and Supplies Merchant Wholesalers</t>
  </si>
  <si>
    <t xml:space="preserve">    Metal and Mineral (excluding Petrol) Merchant Wholesalers</t>
  </si>
  <si>
    <t xml:space="preserve">    Electrical Goods Merchant Wholesalers</t>
  </si>
  <si>
    <t xml:space="preserve">    Hardware, Plumbing, and Heating Equipment and Supplies Merchant Wholesalers</t>
  </si>
  <si>
    <t xml:space="preserve">    Machinery, Equipment, and Supplies Merchant Wholesalers</t>
  </si>
  <si>
    <t xml:space="preserve">    Miscellaneous Durable Goods Merchant Wholesalers</t>
  </si>
  <si>
    <t xml:space="preserve">  Nondurable Goods Merchant Wholesalers</t>
  </si>
  <si>
    <t xml:space="preserve">    Paper and Paper Product Merchant Wholesalers</t>
  </si>
  <si>
    <t xml:space="preserve">    Drugs and Druggists' Sundries Merchant Wholesalers</t>
  </si>
  <si>
    <t xml:space="preserve">    Apparel, Piece Goods, and Notions Merchant Wholesalers</t>
  </si>
  <si>
    <t xml:space="preserve">    Grocery and Related Product Merchant Wholesalers</t>
  </si>
  <si>
    <t xml:space="preserve">    Farm Products Raw Materials Merchant Wholesalers</t>
  </si>
  <si>
    <t xml:space="preserve">    Chemicals and Allied Products Merchant Wholesalers</t>
  </si>
  <si>
    <t xml:space="preserve">    Petroleum and Petroleum Products Merchant Wholesalers</t>
  </si>
  <si>
    <t xml:space="preserve">    Beer, Wine, and Alcoholic Beverage Merchant Wholesalers</t>
  </si>
  <si>
    <t xml:space="preserve">    Miscellaneous Nondurable Goods Merchant Wholesalers</t>
  </si>
  <si>
    <t xml:space="preserve">  Wholesale Electronic Markets and Agents and Brokers</t>
  </si>
  <si>
    <t>Retail Trade</t>
  </si>
  <si>
    <t xml:space="preserve">  Motor Vehicle and Parts Dealers</t>
  </si>
  <si>
    <t xml:space="preserve">    Automobile Dealers</t>
  </si>
  <si>
    <t xml:space="preserve">    Other Motor Vehicle Dealers</t>
  </si>
  <si>
    <t xml:space="preserve">    Automotive Parts, Accessories, and Tire Stores</t>
  </si>
  <si>
    <t xml:space="preserve">  Furniture and Home Furnishings Stores</t>
  </si>
  <si>
    <t xml:space="preserve">    Furniture Stores</t>
  </si>
  <si>
    <t xml:space="preserve">    Home Furnishings Stores</t>
  </si>
  <si>
    <t xml:space="preserve">  Electronics and Appliance Stores</t>
  </si>
  <si>
    <t xml:space="preserve">  Building Material and Garden Equipment and Supplies Dealers</t>
  </si>
  <si>
    <t xml:space="preserve">    Building Material and Supplies Dealers</t>
  </si>
  <si>
    <t xml:space="preserve">    Lawn and Garden Equipment and Supplies Stores</t>
  </si>
  <si>
    <t xml:space="preserve">  Food and Beverage Stores</t>
  </si>
  <si>
    <t xml:space="preserve">    Grocery Stores</t>
  </si>
  <si>
    <t xml:space="preserve">    Specialty Food Stores</t>
  </si>
  <si>
    <t xml:space="preserve">    Beer, Wine, and Liquor Stores</t>
  </si>
  <si>
    <t xml:space="preserve">  Health and Personal Care Stores</t>
  </si>
  <si>
    <t xml:space="preserve">  Gasoline Stations</t>
  </si>
  <si>
    <t xml:space="preserve">  Clothing and Clothing Accessories Stores</t>
  </si>
  <si>
    <t xml:space="preserve">    Clothing Stores</t>
  </si>
  <si>
    <t xml:space="preserve">    Shoe Stores</t>
  </si>
  <si>
    <t xml:space="preserve">    Jewelry, Luggage, and Leather Goods Stores</t>
  </si>
  <si>
    <t xml:space="preserve">  Sporting Goods, Hobby, Book, and Music Stores</t>
  </si>
  <si>
    <t xml:space="preserve">    Sporting Goods, Hobby, and Musical Instrument Stores</t>
  </si>
  <si>
    <t xml:space="preserve">    Book, Periodical, and Music Stores</t>
  </si>
  <si>
    <t xml:space="preserve">  General Merchandise Stores</t>
  </si>
  <si>
    <t xml:space="preserve">    Department Stores</t>
  </si>
  <si>
    <t xml:space="preserve">    Other General Merchandise Stores</t>
  </si>
  <si>
    <t xml:space="preserve">  Miscellaneous Store Retailers</t>
  </si>
  <si>
    <t xml:space="preserve">    Office Supplies, Stationery, and Gift Stores</t>
  </si>
  <si>
    <t xml:space="preserve">    Used Merchandise Stores</t>
  </si>
  <si>
    <t xml:space="preserve">    Other Miscellaneous Store Retailers</t>
  </si>
  <si>
    <t xml:space="preserve">  Nonstore Retailers</t>
  </si>
  <si>
    <t xml:space="preserve">    Electronic Shopping and Mail-Order Houses</t>
  </si>
  <si>
    <t xml:space="preserve">    Vending Machine Operators</t>
  </si>
  <si>
    <t xml:space="preserve">    Direct Selling Establishments</t>
  </si>
  <si>
    <t xml:space="preserve">  Air Transportation</t>
  </si>
  <si>
    <t xml:space="preserve">    Scheduled Air Transportation</t>
  </si>
  <si>
    <t xml:space="preserve">    Nonscheduled Air Transportation</t>
  </si>
  <si>
    <t xml:space="preserve">  Water Transportation</t>
  </si>
  <si>
    <t>g</t>
  </si>
  <si>
    <t xml:space="preserve">    Deep Sea, Coastal, and Great Lakes Water Transportation</t>
  </si>
  <si>
    <t xml:space="preserve">    Inland Water Transportation</t>
  </si>
  <si>
    <t xml:space="preserve">  Truck Transportation</t>
  </si>
  <si>
    <t xml:space="preserve">    General Freight Trucking</t>
  </si>
  <si>
    <t xml:space="preserve">    Specialized Freight Trucking</t>
  </si>
  <si>
    <t xml:space="preserve">  Transit and Ground Passenger Transportation</t>
  </si>
  <si>
    <t xml:space="preserve">    Urban Transit Systems</t>
  </si>
  <si>
    <t xml:space="preserve">    Interurban and Rural Bus Transportation</t>
  </si>
  <si>
    <t xml:space="preserve">    Taxi and Limousine Service</t>
  </si>
  <si>
    <t xml:space="preserve">    School and Employee Bus Transportation</t>
  </si>
  <si>
    <t xml:space="preserve">    Charter Bus Industry</t>
  </si>
  <si>
    <t xml:space="preserve">    Other Transit and Ground Passenger Transportation</t>
  </si>
  <si>
    <t xml:space="preserve">  Pipeline Transportation</t>
  </si>
  <si>
    <t>d</t>
  </si>
  <si>
    <t xml:space="preserve">    Pipeline Transportation of Natural Gas</t>
  </si>
  <si>
    <t xml:space="preserve">    Other Pipeline Transportation</t>
  </si>
  <si>
    <t xml:space="preserve">  Scenic and Sightseeing Transportation</t>
  </si>
  <si>
    <t xml:space="preserve">    Scenic and Sightseeing Transportation, Land</t>
  </si>
  <si>
    <t xml:space="preserve">    Scenic and Sightseeing Transportation, Water</t>
  </si>
  <si>
    <t xml:space="preserve">    Scenic and Sightseeing Transportation, Other</t>
  </si>
  <si>
    <t xml:space="preserve">  Support Activities for Transportation</t>
  </si>
  <si>
    <t xml:space="preserve">    Support Activities for Air Transportation</t>
  </si>
  <si>
    <t xml:space="preserve">    Support Activities for Rail Transportation</t>
  </si>
  <si>
    <t xml:space="preserve">    Support Activities for Water Transportation</t>
  </si>
  <si>
    <t xml:space="preserve">    Support Activities for Road Transportation</t>
  </si>
  <si>
    <t xml:space="preserve">    Freight Transportation Arrangement</t>
  </si>
  <si>
    <t xml:space="preserve">    Other Support Activities for Transportation</t>
  </si>
  <si>
    <t xml:space="preserve">  Couriers and Messengers</t>
  </si>
  <si>
    <t xml:space="preserve">    Couriers</t>
  </si>
  <si>
    <t xml:space="preserve">    Local Messengers and Local Delivery</t>
  </si>
  <si>
    <t xml:space="preserve">  Warehousing and Storage</t>
  </si>
  <si>
    <t xml:space="preserve">  Publishing Industries (except Internet)</t>
  </si>
  <si>
    <t xml:space="preserve">    Newspaper, Periodical, Book, and Directory Publishers</t>
  </si>
  <si>
    <t xml:space="preserve">    Software Publishers</t>
  </si>
  <si>
    <t xml:space="preserve">  Motion Picture and Sound Recording Industries</t>
  </si>
  <si>
    <t xml:space="preserve">    Motion Picture and Video Industries</t>
  </si>
  <si>
    <t xml:space="preserve">    Sound Recording Industries</t>
  </si>
  <si>
    <t xml:space="preserve">  Broadcasting (except Internet)</t>
  </si>
  <si>
    <t xml:space="preserve">    Radio and Television Broadcasting</t>
  </si>
  <si>
    <t xml:space="preserve">    Cable and Other Subscription Programming</t>
  </si>
  <si>
    <t xml:space="preserve">  Internet Publishing and Broadcasting</t>
  </si>
  <si>
    <t xml:space="preserve">  Telecommunications</t>
  </si>
  <si>
    <t xml:space="preserve">    Wired Telecommunications Carriers</t>
  </si>
  <si>
    <t xml:space="preserve">       Wired Telecommunications Carriers</t>
  </si>
  <si>
    <t xml:space="preserve">       Cable and Other Program Distribution</t>
  </si>
  <si>
    <t xml:space="preserve">       Internet Service Providers (Broadband)</t>
  </si>
  <si>
    <t xml:space="preserve">    Wireless Telecommunications Carriers (except Satellite)</t>
  </si>
  <si>
    <t xml:space="preserve">    Satellite Telecommunications</t>
  </si>
  <si>
    <t xml:space="preserve">    Other Telecommunications</t>
  </si>
  <si>
    <t xml:space="preserve">      Telecommunications Resellers</t>
  </si>
  <si>
    <t xml:space="preserve">      All Other Telecommunications</t>
  </si>
  <si>
    <t xml:space="preserve">  Internet Service Providers, Web Search Portals, and Data Processing</t>
  </si>
  <si>
    <t xml:space="preserve">    Internet Service Providers and Web Search Portals</t>
  </si>
  <si>
    <t xml:space="preserve">    Data Processing, Hosting, and Related Services</t>
  </si>
  <si>
    <t xml:space="preserve">  Other Information Services</t>
  </si>
  <si>
    <t>Finance and Insurance</t>
  </si>
  <si>
    <t xml:space="preserve">  Monetary Authorities — Central Bank</t>
  </si>
  <si>
    <t xml:space="preserve">  Credit Intermediation and Related Activities</t>
  </si>
  <si>
    <t xml:space="preserve">    Depository Credit Intermediation</t>
  </si>
  <si>
    <t xml:space="preserve">    Nondepository Credit Intermediation</t>
  </si>
  <si>
    <t xml:space="preserve">    Activities Related to Credit Intermediation</t>
  </si>
  <si>
    <t xml:space="preserve">  Securities Intermediation and Related Activities</t>
  </si>
  <si>
    <t xml:space="preserve">    Securities and Commodity Contracts Intermediation and Brokerage</t>
  </si>
  <si>
    <t xml:space="preserve">    Securities and Commodity Exchanges</t>
  </si>
  <si>
    <t xml:space="preserve">    Other Financial Investment Activities</t>
  </si>
  <si>
    <t xml:space="preserve">  Insurance Carriers and Related Activities</t>
  </si>
  <si>
    <t xml:space="preserve">    Insurance Carriers</t>
  </si>
  <si>
    <t xml:space="preserve">    Agencies, Brokerages, and Other Insurance-Related Activities</t>
  </si>
  <si>
    <t xml:space="preserve">  Funds, Trusts, and Other Financial Vehicles (part)</t>
  </si>
  <si>
    <t>Real Estate and Rental and Leasing</t>
  </si>
  <si>
    <t xml:space="preserve">  Real Estate</t>
  </si>
  <si>
    <t xml:space="preserve">    Lessors of Real Estate</t>
  </si>
  <si>
    <t xml:space="preserve">    Offices of Real Estate Agents and Brokers</t>
  </si>
  <si>
    <t xml:space="preserve">    Activities Related to Real Estate</t>
  </si>
  <si>
    <t xml:space="preserve">  Rental and Leasing Services</t>
  </si>
  <si>
    <t xml:space="preserve">    Automotive Equipment Rental and Leasing</t>
  </si>
  <si>
    <t xml:space="preserve">    Consumer Goods Rental</t>
  </si>
  <si>
    <t xml:space="preserve">    General Rental Centers</t>
  </si>
  <si>
    <t xml:space="preserve">    Commercial and Industrial Machinery and Equipment Rental and Leasing</t>
  </si>
  <si>
    <t xml:space="preserve">  Lessors of Nonfinancial Intangible Assets (excluding Copyrighted Works)</t>
  </si>
  <si>
    <t>Professional, Scientific, and Technical Services</t>
  </si>
  <si>
    <t xml:space="preserve">  Legal Services</t>
  </si>
  <si>
    <t xml:space="preserve">  Accounting, Tax Preparation, Bookkeeping, and Payroll Services</t>
  </si>
  <si>
    <t xml:space="preserve">  Architectural, Engineering, and Related Services</t>
  </si>
  <si>
    <t xml:space="preserve">  Specialized Design Services</t>
  </si>
  <si>
    <t xml:space="preserve">  Computer Systems Design and Related Services</t>
  </si>
  <si>
    <t xml:space="preserve">  Management, Scientific, and Technical Consulting Services</t>
  </si>
  <si>
    <t xml:space="preserve">  Scientific Research and Development Services</t>
  </si>
  <si>
    <t xml:space="preserve">  Advertising and Related Services</t>
  </si>
  <si>
    <t xml:space="preserve">  Other Professional, Scientific, and Technical Services</t>
  </si>
  <si>
    <t>Management of Companies and Enterprises</t>
  </si>
  <si>
    <t>Administrative and Support and Waste Management and Remediation Services</t>
  </si>
  <si>
    <t xml:space="preserve">  Administrative and Support Services</t>
  </si>
  <si>
    <t xml:space="preserve">    Office Administrative Services</t>
  </si>
  <si>
    <t xml:space="preserve">    Facilities Support Services</t>
  </si>
  <si>
    <t xml:space="preserve">    Employment Services</t>
  </si>
  <si>
    <t xml:space="preserve">    Business Support Services</t>
  </si>
  <si>
    <t xml:space="preserve">    Travel Arrangement and Reservation Services</t>
  </si>
  <si>
    <t xml:space="preserve">    Investigation and Security Services</t>
  </si>
  <si>
    <t xml:space="preserve">    Services to Buildings and Dwellings</t>
  </si>
  <si>
    <t xml:space="preserve">    Other Support Services</t>
  </si>
  <si>
    <t xml:space="preserve">  Waste Management and Remediation Services</t>
  </si>
  <si>
    <t xml:space="preserve">    Waste Collection</t>
  </si>
  <si>
    <t xml:space="preserve">    Waste Treatment and Disposal</t>
  </si>
  <si>
    <t xml:space="preserve">    Remediation and Other Waste Management Services</t>
  </si>
  <si>
    <t xml:space="preserve">  Business Schools and Computer and Management Training</t>
  </si>
  <si>
    <t xml:space="preserve">  Technical and Trade Schools</t>
  </si>
  <si>
    <t xml:space="preserve">  Other Schools and Instruction</t>
  </si>
  <si>
    <t xml:space="preserve">  Educational Support Services</t>
  </si>
  <si>
    <t>Health Care and Social Assistance</t>
  </si>
  <si>
    <t xml:space="preserve">  Ambulatory Health Care Services</t>
  </si>
  <si>
    <t xml:space="preserve">    Offices of Physicians</t>
  </si>
  <si>
    <t xml:space="preserve">    Offices of Dentists</t>
  </si>
  <si>
    <t xml:space="preserve">    Offices of Other Health Practitioners</t>
  </si>
  <si>
    <t xml:space="preserve">    Outpatient Care Centers</t>
  </si>
  <si>
    <t xml:space="preserve">    Medical and Diagnostic Laboratories</t>
  </si>
  <si>
    <t xml:space="preserve">    Home Health Care Services</t>
  </si>
  <si>
    <t xml:space="preserve">    Other Ambulatory Health Care Services</t>
  </si>
  <si>
    <t xml:space="preserve">  Hospitals</t>
  </si>
  <si>
    <t xml:space="preserve">    General Medical and Surgical Hospitals</t>
  </si>
  <si>
    <t xml:space="preserve">    Psychiatric and Substance Abuse Hospitals</t>
  </si>
  <si>
    <t xml:space="preserve">    Specialty (except Psychiatric and Substance Abuse) Hospitals</t>
  </si>
  <si>
    <t xml:space="preserve">  Nursing and Residential Care Facilities</t>
  </si>
  <si>
    <t xml:space="preserve">    Nursing Care Facilities</t>
  </si>
  <si>
    <t xml:space="preserve">    Residential Mental Retardation/Health and Substance Abuse Facilities</t>
  </si>
  <si>
    <t xml:space="preserve">    Community Care Facilities for the Elderly</t>
  </si>
  <si>
    <t xml:space="preserve">    Other Residential Care Facilities</t>
  </si>
  <si>
    <t xml:space="preserve">  Social Assistance</t>
  </si>
  <si>
    <t xml:space="preserve">    Individual and Family Services</t>
  </si>
  <si>
    <t xml:space="preserve">    Community Food and Housing/Emergency and Other Relief Services</t>
  </si>
  <si>
    <t xml:space="preserve">    Vocational Rehabilitation Services</t>
  </si>
  <si>
    <t xml:space="preserve">    Child Day Care Services</t>
  </si>
  <si>
    <t>Arts, Entertainment, and Recreation</t>
  </si>
  <si>
    <t xml:space="preserve">  Performing Arts, Spectator Sports, and Related Industries</t>
  </si>
  <si>
    <t xml:space="preserve">    Performing Arts Companies</t>
  </si>
  <si>
    <t xml:space="preserve">    Spectator Sports</t>
  </si>
  <si>
    <t xml:space="preserve">    Promoters of Performing Arts, Sports, and Similar Events</t>
  </si>
  <si>
    <t xml:space="preserve">    Agents/Managers for Artists, Athletes, and Other Public Figures</t>
  </si>
  <si>
    <t xml:space="preserve">    Independent Artists, Writers, and Performers</t>
  </si>
  <si>
    <t xml:space="preserve">  Museums, Historical Sites, and Similar Institutions</t>
  </si>
  <si>
    <t xml:space="preserve">  Amusement, Gambling, and Recreation Industries</t>
  </si>
  <si>
    <t xml:space="preserve">    Amusement Parks and Arcades</t>
  </si>
  <si>
    <t xml:space="preserve">    Gambling Industries</t>
  </si>
  <si>
    <t xml:space="preserve">    Other Amusement and Recreation Services</t>
  </si>
  <si>
    <t>Accommodations and Food Services</t>
  </si>
  <si>
    <t xml:space="preserve">  Accommodations</t>
  </si>
  <si>
    <t xml:space="preserve">    Traveler Accommodations</t>
  </si>
  <si>
    <t xml:space="preserve">    RV (Recreational Vehicle) Parks and Recreational Camps</t>
  </si>
  <si>
    <t xml:space="preserve">    Rooming and Boarding Houses</t>
  </si>
  <si>
    <t xml:space="preserve">  Food Services and Drinking Places</t>
  </si>
  <si>
    <t xml:space="preserve">    Full-Service Restaurants</t>
  </si>
  <si>
    <t xml:space="preserve">    Limited-Service Eating Places</t>
  </si>
  <si>
    <t xml:space="preserve">    Special Food Services</t>
  </si>
  <si>
    <t xml:space="preserve">    Drinking Places (Alcoholic Beverages)</t>
  </si>
  <si>
    <t xml:space="preserve">  Repair and Maintenance</t>
  </si>
  <si>
    <t xml:space="preserve">    Automotive Repair and Maintenance</t>
  </si>
  <si>
    <t xml:space="preserve">    Electronic and Precision Equipment Repair and Maintenance</t>
  </si>
  <si>
    <t xml:space="preserve">    Commercial and Industrial Machine and Equipment (excluding Auto/Electric) Repair and Maintenance</t>
  </si>
  <si>
    <t xml:space="preserve">    Personal and Household Goods Repair and Maintenance</t>
  </si>
  <si>
    <t xml:space="preserve">  Personal and Laundry Services</t>
  </si>
  <si>
    <t xml:space="preserve">    Personal Care Services</t>
  </si>
  <si>
    <t xml:space="preserve">    Death Care Services</t>
  </si>
  <si>
    <t xml:space="preserve">    Drycleaning and Laundry Services</t>
  </si>
  <si>
    <t xml:space="preserve">    Other Personal Services</t>
  </si>
  <si>
    <t xml:space="preserve">  Religious/Grantmaking/Civic/Professional and Similar Organizations</t>
  </si>
  <si>
    <t xml:space="preserve">    Grantmaking and Giving Services</t>
  </si>
  <si>
    <t xml:space="preserve">    Social Advocacy Organizations</t>
  </si>
  <si>
    <t xml:space="preserve">    Civic and Social Organizations</t>
  </si>
  <si>
    <t xml:space="preserve">    Business/Professional/Labor/Political and Similar Organizations</t>
  </si>
  <si>
    <t>Footnotes a-m give employee ranges. Not all notes are included in the table.</t>
  </si>
  <si>
    <t>m 100,000+ employees.</t>
  </si>
  <si>
    <t>1 See Glossary for exclusions.</t>
  </si>
  <si>
    <t>2 Sector totals have been revised, but not the detailed industries.</t>
  </si>
  <si>
    <t>SOURCE:  U.S. Census Bureau, 2012 Economic Census; material compiled by Empire State Development.</t>
  </si>
  <si>
    <t>New York State — 2012</t>
  </si>
  <si>
    <r>
      <t>Utilities</t>
    </r>
    <r>
      <rPr>
        <vertAlign val="superscript"/>
        <sz val="11"/>
        <rFont val="Arial"/>
        <family val="2"/>
      </rPr>
      <t>1</t>
    </r>
  </si>
  <si>
    <r>
      <t>Construction</t>
    </r>
    <r>
      <rPr>
        <vertAlign val="superscript"/>
        <sz val="11"/>
        <rFont val="Arial"/>
        <family val="2"/>
      </rPr>
      <t>2</t>
    </r>
  </si>
  <si>
    <r>
      <t>Manufacturing</t>
    </r>
    <r>
      <rPr>
        <vertAlign val="superscript"/>
        <sz val="11"/>
        <rFont val="Arial"/>
        <family val="2"/>
      </rPr>
      <t>2</t>
    </r>
  </si>
  <si>
    <r>
      <t>Transportation and Warehousing</t>
    </r>
    <r>
      <rPr>
        <vertAlign val="superscript"/>
        <sz val="11"/>
        <rFont val="Arial"/>
        <family val="2"/>
      </rPr>
      <t>1</t>
    </r>
  </si>
  <si>
    <r>
      <t>Information</t>
    </r>
    <r>
      <rPr>
        <vertAlign val="superscript"/>
        <sz val="11"/>
        <rFont val="Arial"/>
        <family val="2"/>
      </rPr>
      <t>1</t>
    </r>
  </si>
  <si>
    <r>
      <t>Educational Services</t>
    </r>
    <r>
      <rPr>
        <vertAlign val="superscript"/>
        <sz val="11"/>
        <rFont val="Arial"/>
        <family val="2"/>
      </rPr>
      <t>1</t>
    </r>
  </si>
  <si>
    <r>
      <t>Other Services (except Public Administration)</t>
    </r>
    <r>
      <rPr>
        <vertAlign val="superscript"/>
        <sz val="11"/>
        <rFont val="Arial"/>
        <family val="2"/>
      </rPr>
      <t>1</t>
    </r>
  </si>
  <si>
    <t>Number of Establishments</t>
  </si>
  <si>
    <t>Number of Employees</t>
  </si>
  <si>
    <t>Annual Payroll (thousands)</t>
  </si>
  <si>
    <t>Shipments/Sales/
Receipts (thousands)</t>
  </si>
  <si>
    <t>New York State — 2007</t>
  </si>
  <si>
    <t xml:space="preserve">    Other Furniture Related Product Manufacturing</t>
  </si>
  <si>
    <t xml:space="preserve">       Internet Service Providers (broadband)</t>
  </si>
  <si>
    <t>m</t>
  </si>
  <si>
    <t xml:space="preserve">    Agencies, Brokerages, and Other Insurance Related Activities</t>
  </si>
  <si>
    <t xml:space="preserve">    Legal Services</t>
  </si>
  <si>
    <t xml:space="preserve">    Accounting, Tax Preparation, Bookkeeping, and Payroll Services</t>
  </si>
  <si>
    <t xml:space="preserve">    Architectural, Engineering, and Related Services</t>
  </si>
  <si>
    <t xml:space="preserve">    Specialized Design Services</t>
  </si>
  <si>
    <t xml:space="preserve">    Computer Systems Design and Related Services</t>
  </si>
  <si>
    <t xml:space="preserve">    Management, Scientific, and Technical Consulting Services</t>
  </si>
  <si>
    <t xml:space="preserve">    Scientific Research and Development Services</t>
  </si>
  <si>
    <t xml:space="preserve">    Advertising and Related Services</t>
  </si>
  <si>
    <t xml:space="preserve">    Other Professional, Scientific, and Technical Services</t>
  </si>
  <si>
    <t>Footnotes a-l give employee ranges. Not all notes are included in the table.</t>
  </si>
  <si>
    <t>SOURCE:  U.S. Census Bureau, 2007 Economic Census; material compiled by Empire State Development.</t>
  </si>
  <si>
    <t>New York State — 2002</t>
  </si>
  <si>
    <t xml:space="preserve">    Coal Mining</t>
  </si>
  <si>
    <t>a</t>
  </si>
  <si>
    <t xml:space="preserve">    Metal Ore Mining</t>
  </si>
  <si>
    <t xml:space="preserve">    Nonmetallic Mineral Mining and Quarrying</t>
  </si>
  <si>
    <t xml:space="preserve">    Telecommunications Resellers</t>
  </si>
  <si>
    <t xml:space="preserve">    Cable and Other Program Distribution</t>
  </si>
  <si>
    <t>Administrative and Support and Waste Management and Remediation Service</t>
  </si>
  <si>
    <t xml:space="preserve">    Business Schools and Computer and Management Training</t>
  </si>
  <si>
    <t xml:space="preserve">    Technical and Trade Schools</t>
  </si>
  <si>
    <t xml:space="preserve">    Other Schools and Instruction</t>
  </si>
  <si>
    <t xml:space="preserve">    Educational Support Services</t>
  </si>
  <si>
    <t>SOURCE:  U.S. Census Bureau, 2002 Economic Census; material compiled by Empire State Development.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</si>
</sst>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#,##0.0"/>
    <numFmt numFmtId="167" formatCode="&quot;$&quot;#,##0"/>
    <numFmt numFmtId="168" formatCode="_(* #,##0_);_(* \(#,##0\);_(* &quot;-&quot;??_);_(@_)"/>
  </numFmts>
  <fonts count="46">
    <font>
      <sz val="12"/>
      <name val="Century Gothic"/>
      <family val="0"/>
    </font>
    <font>
      <b/>
      <sz val="18"/>
      <color indexed="8"/>
      <name val="Century Gothic"/>
      <family val="0"/>
    </font>
    <font>
      <sz val="10"/>
      <name val="Arial"/>
      <family val="0"/>
    </font>
    <font>
      <sz val="12"/>
      <name val="Clearface Regular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u val="single"/>
      <sz val="9"/>
      <color indexed="12"/>
      <name val="Century Gothi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3" fontId="4" fillId="2" borderId="0" xfId="0" applyNumberFormat="1" applyFont="1" applyBorder="1" applyAlignment="1" quotePrefix="1">
      <alignment horizontal="right" vertical="top"/>
    </xf>
    <xf numFmtId="3" fontId="4" fillId="2" borderId="0" xfId="0" applyNumberFormat="1" applyFont="1" applyAlignment="1">
      <alignment horizontal="right"/>
    </xf>
    <xf numFmtId="0" fontId="4" fillId="2" borderId="0" xfId="0" applyFont="1" applyBorder="1" applyAlignment="1">
      <alignment vertical="top"/>
    </xf>
    <xf numFmtId="0" fontId="4" fillId="2" borderId="0" xfId="0" applyFont="1" applyBorder="1" applyAlignment="1">
      <alignment horizontal="right" vertical="top"/>
    </xf>
    <xf numFmtId="3" fontId="4" fillId="2" borderId="0" xfId="0" applyNumberFormat="1" applyFont="1" applyBorder="1" applyAlignment="1">
      <alignment horizontal="right" vertical="top"/>
    </xf>
    <xf numFmtId="0" fontId="4" fillId="2" borderId="0" xfId="0" applyFont="1" applyAlignment="1">
      <alignment wrapText="1"/>
    </xf>
    <xf numFmtId="0" fontId="4" fillId="2" borderId="0" xfId="0" applyFont="1" applyAlignment="1">
      <alignment horizontal="left" wrapText="1"/>
    </xf>
    <xf numFmtId="0" fontId="4" fillId="2" borderId="0" xfId="0" applyNumberFormat="1" applyFont="1" applyBorder="1" applyAlignment="1">
      <alignment/>
    </xf>
    <xf numFmtId="3" fontId="4" fillId="2" borderId="0" xfId="0" applyNumberFormat="1" applyFont="1" applyAlignment="1" applyProtection="1">
      <alignment horizontal="right"/>
      <protection locked="0"/>
    </xf>
    <xf numFmtId="3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4" fillId="2" borderId="0" xfId="0" applyNumberFormat="1" applyFont="1" applyBorder="1" applyAlignment="1">
      <alignment vertical="top"/>
    </xf>
    <xf numFmtId="3" fontId="4" fillId="2" borderId="0" xfId="0" applyNumberFormat="1" applyFont="1" applyAlignment="1">
      <alignment wrapText="1"/>
    </xf>
    <xf numFmtId="3" fontId="4" fillId="2" borderId="0" xfId="0" applyNumberFormat="1" applyFont="1" applyAlignment="1">
      <alignment horizontal="right" wrapText="1"/>
    </xf>
    <xf numFmtId="0" fontId="4" fillId="2" borderId="0" xfId="0" applyFont="1" applyAlignment="1">
      <alignment horizontal="left"/>
    </xf>
    <xf numFmtId="3" fontId="4" fillId="34" borderId="0" xfId="0" applyNumberFormat="1" applyFont="1" applyFill="1" applyAlignment="1">
      <alignment horizontal="right" wrapText="1"/>
    </xf>
    <xf numFmtId="0" fontId="4" fillId="2" borderId="0" xfId="0" applyFont="1" applyBorder="1" applyAlignment="1">
      <alignment wrapText="1"/>
    </xf>
    <xf numFmtId="3" fontId="4" fillId="2" borderId="0" xfId="0" applyNumberFormat="1" applyFont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4" fillId="2" borderId="0" xfId="0" applyFont="1" applyAlignment="1" quotePrefix="1">
      <alignment wrapText="1"/>
    </xf>
    <xf numFmtId="0" fontId="4" fillId="2" borderId="0" xfId="0" applyFont="1" applyAlignment="1">
      <alignment/>
    </xf>
    <xf numFmtId="167" fontId="4" fillId="2" borderId="0" xfId="0" applyNumberFormat="1" applyFont="1" applyAlignment="1">
      <alignment/>
    </xf>
    <xf numFmtId="167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0" fontId="4" fillId="2" borderId="0" xfId="0" applyNumberFormat="1" applyFont="1" applyAlignment="1">
      <alignment horizontal="right"/>
    </xf>
    <xf numFmtId="0" fontId="4" fillId="2" borderId="11" xfId="0" applyNumberFormat="1" applyFont="1" applyBorder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 wrapText="1"/>
      <protection locked="0"/>
    </xf>
    <xf numFmtId="0" fontId="4" fillId="2" borderId="11" xfId="0" applyNumberFormat="1" applyFont="1" applyBorder="1" applyAlignment="1" applyProtection="1" quotePrefix="1">
      <alignment horizontal="right" wrapText="1"/>
      <protection locked="0"/>
    </xf>
    <xf numFmtId="168" fontId="45" fillId="0" borderId="0" xfId="43" applyNumberFormat="1" applyFont="1" applyAlignment="1">
      <alignment horizontal="right"/>
    </xf>
    <xf numFmtId="167" fontId="4" fillId="35" borderId="0" xfId="0" applyNumberFormat="1" applyFont="1" applyFill="1" applyBorder="1" applyAlignment="1">
      <alignment horizontal="right"/>
    </xf>
    <xf numFmtId="3" fontId="4" fillId="2" borderId="0" xfId="0" applyNumberFormat="1" applyFont="1" applyAlignment="1" quotePrefix="1">
      <alignment horizontal="right"/>
    </xf>
    <xf numFmtId="3" fontId="4" fillId="2" borderId="0" xfId="50" applyNumberFormat="1" applyFont="1" applyFill="1" applyAlignment="1" applyProtection="1">
      <alignment horizontal="right"/>
      <protection/>
    </xf>
  </cellXfs>
  <cellStyles count="45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ckefeller%20Institute\Departments\Central%20Staff\Publications\Yearbooks%202002-17\2017\SECT-B\b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ckefeller%20Institute\Departments\Central%20Staff\Publications\Yearbooks%202002-17\2011\SECT-B\b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ckefeller%20Institute\Departments\Central%20Staff\Publications\Yearbooks%202002-17\2007\SECT-B\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2a"/>
      <sheetName val="B-2b"/>
      <sheetName val="B-2c"/>
      <sheetName val="B-2d"/>
      <sheetName val="B-2e"/>
      <sheetName val="B-2f"/>
    </sheetNames>
    <sheetDataSet>
      <sheetData sheetId="1">
        <row r="14">
          <cell r="B14">
            <v>168</v>
          </cell>
        </row>
        <row r="20">
          <cell r="B20">
            <v>49</v>
          </cell>
        </row>
        <row r="30">
          <cell r="B30">
            <v>260</v>
          </cell>
        </row>
        <row r="38">
          <cell r="B38">
            <v>230</v>
          </cell>
        </row>
        <row r="45">
          <cell r="B45">
            <v>45</v>
          </cell>
        </row>
        <row r="50">
          <cell r="B50">
            <v>112</v>
          </cell>
        </row>
        <row r="58">
          <cell r="B58">
            <v>20</v>
          </cell>
        </row>
        <row r="62">
          <cell r="B62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2a"/>
      <sheetName val="B-2b"/>
      <sheetName val="B-2c"/>
      <sheetName val="B-2d"/>
      <sheetName val="B-2e"/>
    </sheetNames>
    <sheetDataSet>
      <sheetData sheetId="1">
        <row r="14">
          <cell r="B14">
            <v>187</v>
          </cell>
          <cell r="C14">
            <v>4761</v>
          </cell>
          <cell r="D14">
            <v>213051</v>
          </cell>
        </row>
        <row r="20">
          <cell r="B20">
            <v>58</v>
          </cell>
          <cell r="C20">
            <v>2219</v>
          </cell>
          <cell r="D20">
            <v>103406</v>
          </cell>
        </row>
        <row r="30">
          <cell r="B30">
            <v>274</v>
          </cell>
          <cell r="C30">
            <v>10655</v>
          </cell>
          <cell r="D30">
            <v>491381</v>
          </cell>
        </row>
        <row r="38">
          <cell r="B38">
            <v>262</v>
          </cell>
          <cell r="C38">
            <v>14224</v>
          </cell>
          <cell r="D38">
            <v>754516</v>
          </cell>
        </row>
        <row r="45">
          <cell r="B45">
            <v>74</v>
          </cell>
          <cell r="C45">
            <v>874</v>
          </cell>
          <cell r="D45">
            <v>40371</v>
          </cell>
        </row>
        <row r="50">
          <cell r="B50">
            <v>116</v>
          </cell>
          <cell r="C50">
            <v>7017</v>
          </cell>
          <cell r="D50">
            <v>335824</v>
          </cell>
        </row>
        <row r="58">
          <cell r="B58">
            <v>24</v>
          </cell>
          <cell r="C58">
            <v>832</v>
          </cell>
          <cell r="D58">
            <v>38996</v>
          </cell>
        </row>
        <row r="62">
          <cell r="B62">
            <v>71</v>
          </cell>
          <cell r="C62">
            <v>2588</v>
          </cell>
          <cell r="D62">
            <v>91666</v>
          </cell>
        </row>
      </sheetData>
      <sheetData sheetId="2">
        <row r="82">
          <cell r="B82">
            <v>111</v>
          </cell>
          <cell r="C82" t="str">
            <v>d</v>
          </cell>
          <cell r="D82" t="str">
            <v>D</v>
          </cell>
          <cell r="E82" t="str">
            <v>D</v>
          </cell>
        </row>
        <row r="83">
          <cell r="C83" t="str">
            <v>(Continued on the following page)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-2a"/>
      <sheetName val="B-2b"/>
      <sheetName val="B-2c"/>
      <sheetName val="B-2d"/>
      <sheetName val="B-2e"/>
    </sheetNames>
    <sheetDataSet>
      <sheetData sheetId="1">
        <row r="9">
          <cell r="B9">
            <v>149</v>
          </cell>
          <cell r="C9">
            <v>4121</v>
          </cell>
          <cell r="D9" t="str">
            <v>$      163,487</v>
          </cell>
          <cell r="E9" t="str">
            <v>$        714,968</v>
          </cell>
        </row>
        <row r="10">
          <cell r="B10">
            <v>323</v>
          </cell>
          <cell r="C10">
            <v>6463</v>
          </cell>
          <cell r="D10">
            <v>252804</v>
          </cell>
          <cell r="E10">
            <v>1539001</v>
          </cell>
        </row>
        <row r="11">
          <cell r="B11">
            <v>14</v>
          </cell>
          <cell r="C11">
            <v>512</v>
          </cell>
          <cell r="D11">
            <v>25690</v>
          </cell>
          <cell r="E11">
            <v>151338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B86+@sum('B-2b'!B9:B12)" TargetMode="External" /><Relationship Id="rId2" Type="http://schemas.openxmlformats.org/officeDocument/2006/relationships/hyperlink" Target="mailto:+B86+@sum('B-2b'!B9:B12)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+B86+@sum('B-2b'!B9:B12)" TargetMode="External" /><Relationship Id="rId2" Type="http://schemas.openxmlformats.org/officeDocument/2006/relationships/hyperlink" Target="mailto:+B86+@sum('B-2b'!B9:B12)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0"/>
  <sheetViews>
    <sheetView tabSelected="1" zoomScalePageLayoutView="0" workbookViewId="0" topLeftCell="A1">
      <selection activeCell="A1" sqref="A1"/>
    </sheetView>
  </sheetViews>
  <sheetFormatPr defaultColWidth="8.88671875" defaultRowHeight="17.25"/>
  <cols>
    <col min="1" max="1" width="69.3359375" style="1" customWidth="1"/>
    <col min="2" max="5" width="14.77734375" style="1" customWidth="1"/>
    <col min="6" max="16384" width="8.88671875" style="1" customWidth="1"/>
  </cols>
  <sheetData>
    <row r="1" spans="1:6" ht="20.25">
      <c r="A1" s="17" t="s">
        <v>380</v>
      </c>
      <c r="B1" s="3"/>
      <c r="C1" s="3"/>
      <c r="D1" s="3"/>
      <c r="E1" s="3"/>
      <c r="F1" s="3"/>
    </row>
    <row r="2" spans="1:6" ht="20.25">
      <c r="A2" s="17" t="s">
        <v>741</v>
      </c>
      <c r="B2" s="3"/>
      <c r="C2" s="3"/>
      <c r="E2" s="3"/>
      <c r="F2" s="3"/>
    </row>
    <row r="3" spans="1:6" ht="15.75">
      <c r="A3" s="3"/>
      <c r="B3" s="3"/>
      <c r="C3" s="3"/>
      <c r="D3" s="3"/>
      <c r="E3" s="3"/>
      <c r="F3" s="3"/>
    </row>
    <row r="4" spans="1:6" ht="43.5">
      <c r="A4" s="33" t="s">
        <v>0</v>
      </c>
      <c r="B4" s="34" t="s">
        <v>749</v>
      </c>
      <c r="C4" s="34" t="s">
        <v>750</v>
      </c>
      <c r="D4" s="35" t="s">
        <v>751</v>
      </c>
      <c r="E4" s="34" t="s">
        <v>752</v>
      </c>
      <c r="F4" s="3"/>
    </row>
    <row r="5" spans="1:6" ht="15.75">
      <c r="A5" s="3"/>
      <c r="B5" s="3"/>
      <c r="C5" s="3"/>
      <c r="D5" s="3"/>
      <c r="E5" s="3"/>
      <c r="F5" s="3"/>
    </row>
    <row r="6" spans="1:6" ht="15.75">
      <c r="A6" s="7" t="s">
        <v>18</v>
      </c>
      <c r="B6" s="6">
        <f>SUM(B7:B9)</f>
        <v>275</v>
      </c>
      <c r="C6" s="6">
        <f>SUM(C7:C9)</f>
        <v>5091</v>
      </c>
      <c r="D6" s="30">
        <v>319122</v>
      </c>
      <c r="E6" s="30">
        <v>2150277</v>
      </c>
      <c r="F6" s="3"/>
    </row>
    <row r="7" spans="1:6" ht="15.75">
      <c r="A7" s="18" t="s">
        <v>381</v>
      </c>
      <c r="B7" s="6">
        <v>34</v>
      </c>
      <c r="C7" s="6">
        <v>938</v>
      </c>
      <c r="D7" s="30">
        <v>94766</v>
      </c>
      <c r="E7" s="30">
        <v>1063771</v>
      </c>
      <c r="F7" s="3"/>
    </row>
    <row r="8" spans="1:6" ht="15.75">
      <c r="A8" s="7" t="s">
        <v>382</v>
      </c>
      <c r="B8" s="6">
        <v>193</v>
      </c>
      <c r="C8" s="6">
        <v>3190</v>
      </c>
      <c r="D8" s="30">
        <v>150226</v>
      </c>
      <c r="E8" s="30">
        <v>780008</v>
      </c>
      <c r="F8" s="3"/>
    </row>
    <row r="9" spans="1:6" ht="15.75">
      <c r="A9" s="10" t="s">
        <v>383</v>
      </c>
      <c r="B9" s="6">
        <v>48</v>
      </c>
      <c r="C9" s="6">
        <v>963</v>
      </c>
      <c r="D9" s="30">
        <v>74130</v>
      </c>
      <c r="E9" s="30">
        <v>306498</v>
      </c>
      <c r="F9" s="3"/>
    </row>
    <row r="10" spans="1:6" ht="15.75">
      <c r="A10" s="10"/>
      <c r="B10" s="6"/>
      <c r="C10" s="6"/>
      <c r="D10" s="30"/>
      <c r="E10" s="30"/>
      <c r="F10" s="3"/>
    </row>
    <row r="11" spans="1:6" ht="17.25">
      <c r="A11" s="10" t="s">
        <v>742</v>
      </c>
      <c r="B11" s="6">
        <f>SUM(B12:B14)</f>
        <v>616</v>
      </c>
      <c r="C11" s="6">
        <f>SUM(C12:C14)</f>
        <v>42612</v>
      </c>
      <c r="D11" s="30">
        <v>3882982</v>
      </c>
      <c r="E11" s="30" t="s">
        <v>282</v>
      </c>
      <c r="F11" s="3"/>
    </row>
    <row r="12" spans="1:6" ht="15.75">
      <c r="A12" s="10" t="s">
        <v>384</v>
      </c>
      <c r="B12" s="6">
        <v>418</v>
      </c>
      <c r="C12" s="6">
        <v>37455</v>
      </c>
      <c r="D12" s="30">
        <v>3473296</v>
      </c>
      <c r="E12" s="30" t="s">
        <v>282</v>
      </c>
      <c r="F12" s="3"/>
    </row>
    <row r="13" spans="1:6" ht="15.75">
      <c r="A13" s="10" t="s">
        <v>385</v>
      </c>
      <c r="B13" s="6">
        <v>118</v>
      </c>
      <c r="C13" s="6">
        <v>4080</v>
      </c>
      <c r="D13" s="30">
        <v>343574</v>
      </c>
      <c r="E13" s="30" t="s">
        <v>282</v>
      </c>
      <c r="F13" s="3"/>
    </row>
    <row r="14" spans="1:6" ht="15.75">
      <c r="A14" s="10" t="s">
        <v>386</v>
      </c>
      <c r="B14" s="6">
        <v>80</v>
      </c>
      <c r="C14" s="6">
        <v>1077</v>
      </c>
      <c r="D14" s="30">
        <v>66112</v>
      </c>
      <c r="E14" s="30" t="s">
        <v>282</v>
      </c>
      <c r="F14" s="3"/>
    </row>
    <row r="15" spans="1:6" ht="15.75">
      <c r="A15" s="10"/>
      <c r="B15" s="6"/>
      <c r="C15" s="6"/>
      <c r="D15" s="30"/>
      <c r="E15" s="30"/>
      <c r="F15" s="3"/>
    </row>
    <row r="16" spans="1:6" ht="17.25">
      <c r="A16" s="10" t="s">
        <v>743</v>
      </c>
      <c r="B16" s="6">
        <v>41025</v>
      </c>
      <c r="C16" s="6">
        <f>+C17+C20+C25</f>
        <v>333892</v>
      </c>
      <c r="D16" s="30">
        <v>18192119</v>
      </c>
      <c r="E16" s="30">
        <v>87102169</v>
      </c>
      <c r="F16" s="3"/>
    </row>
    <row r="17" spans="1:6" ht="15.75">
      <c r="A17" s="10" t="s">
        <v>387</v>
      </c>
      <c r="B17" s="6">
        <v>13309</v>
      </c>
      <c r="C17" s="6">
        <v>76704</v>
      </c>
      <c r="D17" s="30">
        <v>4134744</v>
      </c>
      <c r="E17" s="30">
        <v>34473654</v>
      </c>
      <c r="F17" s="3"/>
    </row>
    <row r="18" spans="1:6" ht="15.75">
      <c r="A18" s="10" t="s">
        <v>388</v>
      </c>
      <c r="B18" s="6">
        <v>11061</v>
      </c>
      <c r="C18" s="6">
        <v>41782</v>
      </c>
      <c r="D18" s="30">
        <v>1708220</v>
      </c>
      <c r="E18" s="30" t="s">
        <v>4</v>
      </c>
      <c r="F18" s="3"/>
    </row>
    <row r="19" spans="1:6" ht="15.75">
      <c r="A19" s="10" t="s">
        <v>389</v>
      </c>
      <c r="B19" s="6">
        <v>2248</v>
      </c>
      <c r="C19" s="6">
        <v>34922</v>
      </c>
      <c r="D19" s="30">
        <v>2426524</v>
      </c>
      <c r="E19" s="30" t="s">
        <v>4</v>
      </c>
      <c r="F19" s="3"/>
    </row>
    <row r="20" spans="1:6" ht="15.75">
      <c r="A20" s="10" t="s">
        <v>390</v>
      </c>
      <c r="B20" s="6">
        <v>1210</v>
      </c>
      <c r="C20" s="6">
        <v>36641</v>
      </c>
      <c r="D20" s="30">
        <v>2428854</v>
      </c>
      <c r="E20" s="30">
        <v>11025034</v>
      </c>
      <c r="F20" s="3"/>
    </row>
    <row r="21" spans="1:6" ht="15.75">
      <c r="A21" s="10" t="s">
        <v>391</v>
      </c>
      <c r="B21" s="6">
        <v>571</v>
      </c>
      <c r="C21" s="6">
        <v>13478</v>
      </c>
      <c r="D21" s="30">
        <v>902903</v>
      </c>
      <c r="E21" s="30">
        <v>3320332</v>
      </c>
      <c r="F21" s="3"/>
    </row>
    <row r="22" spans="1:6" ht="15.75">
      <c r="A22" s="10" t="s">
        <v>392</v>
      </c>
      <c r="B22" s="6">
        <v>45</v>
      </c>
      <c r="C22" s="6">
        <v>532</v>
      </c>
      <c r="D22" s="30">
        <v>37302</v>
      </c>
      <c r="E22" s="30">
        <v>237987</v>
      </c>
      <c r="F22" s="3"/>
    </row>
    <row r="23" spans="1:6" ht="15.75">
      <c r="A23" s="10" t="s">
        <v>393</v>
      </c>
      <c r="B23" s="6">
        <v>390</v>
      </c>
      <c r="C23" s="6">
        <v>14825</v>
      </c>
      <c r="D23" s="30">
        <v>956988</v>
      </c>
      <c r="E23" s="30">
        <v>4988983</v>
      </c>
      <c r="F23" s="3"/>
    </row>
    <row r="24" spans="1:6" ht="15.75">
      <c r="A24" s="10" t="s">
        <v>394</v>
      </c>
      <c r="B24" s="6">
        <v>205</v>
      </c>
      <c r="C24" s="6">
        <v>7806</v>
      </c>
      <c r="D24" s="30">
        <v>531660</v>
      </c>
      <c r="E24" s="30">
        <v>2477732</v>
      </c>
      <c r="F24" s="3"/>
    </row>
    <row r="25" spans="1:6" ht="15.75">
      <c r="A25" s="10" t="s">
        <v>395</v>
      </c>
      <c r="B25" s="6">
        <v>26507</v>
      </c>
      <c r="C25" s="6">
        <v>220547</v>
      </c>
      <c r="D25" s="30">
        <v>11628521</v>
      </c>
      <c r="E25" s="30">
        <v>41603482</v>
      </c>
      <c r="F25" s="3"/>
    </row>
    <row r="26" spans="1:6" ht="15.75">
      <c r="A26" s="10" t="s">
        <v>396</v>
      </c>
      <c r="B26" s="6">
        <v>4731</v>
      </c>
      <c r="C26" s="6">
        <v>39946</v>
      </c>
      <c r="D26" s="30">
        <v>1857727</v>
      </c>
      <c r="E26" s="30">
        <v>6828522</v>
      </c>
      <c r="F26" s="3"/>
    </row>
    <row r="27" spans="1:6" ht="15.75">
      <c r="A27" s="10" t="s">
        <v>397</v>
      </c>
      <c r="B27" s="6">
        <v>10812</v>
      </c>
      <c r="C27" s="6">
        <v>108947</v>
      </c>
      <c r="D27" s="30">
        <v>6478478</v>
      </c>
      <c r="E27" s="30">
        <v>22619025</v>
      </c>
      <c r="F27" s="3"/>
    </row>
    <row r="28" spans="1:6" ht="15.75">
      <c r="A28" s="10" t="s">
        <v>398</v>
      </c>
      <c r="B28" s="6">
        <v>7829</v>
      </c>
      <c r="C28" s="6">
        <v>46230</v>
      </c>
      <c r="D28" s="30">
        <v>2053935</v>
      </c>
      <c r="E28" s="30">
        <v>6958089</v>
      </c>
      <c r="F28" s="3"/>
    </row>
    <row r="29" spans="1:6" ht="15.75">
      <c r="A29" s="10" t="s">
        <v>399</v>
      </c>
      <c r="B29" s="6">
        <v>3132</v>
      </c>
      <c r="C29" s="6">
        <v>25424</v>
      </c>
      <c r="D29" s="30">
        <v>1238381</v>
      </c>
      <c r="E29" s="30">
        <v>5197845</v>
      </c>
      <c r="F29" s="3"/>
    </row>
    <row r="30" spans="1:6" ht="15.75">
      <c r="A30" s="10"/>
      <c r="B30" s="3"/>
      <c r="C30" s="3"/>
      <c r="D30" s="30"/>
      <c r="E30" s="30"/>
      <c r="F30" s="3"/>
    </row>
    <row r="31" spans="1:6" ht="17.25">
      <c r="A31" s="10" t="s">
        <v>744</v>
      </c>
      <c r="B31" s="6">
        <f>+B32+B42+B44+B48+B51+B55+B59+B63+B66+B67+B68+B76+'[1]B-2b'!B8+'[1]B-2b'!B14+'[1]B-2b'!B20+'[1]B-2b'!B30+'[1]B-2b'!B38+'[1]B-2b'!B45+'[1]B-2b'!B50+'[1]B-2b'!B58+'[1]B-2b'!B62</f>
        <v>8626</v>
      </c>
      <c r="C31" s="6">
        <v>426621</v>
      </c>
      <c r="D31" s="30">
        <v>22073336</v>
      </c>
      <c r="E31" s="30">
        <v>148879931</v>
      </c>
      <c r="F31" s="3"/>
    </row>
    <row r="32" spans="1:6" ht="15.75">
      <c r="A32" s="10" t="s">
        <v>400</v>
      </c>
      <c r="B32" s="6">
        <f>SUM(B33:B41)</f>
        <v>1990</v>
      </c>
      <c r="C32" s="6">
        <v>45892</v>
      </c>
      <c r="D32" s="30">
        <f>(SUM(D33:D41))*1</f>
        <v>1808309</v>
      </c>
      <c r="E32" s="30">
        <v>18823573</v>
      </c>
      <c r="F32" s="3"/>
    </row>
    <row r="33" spans="1:6" ht="15.75">
      <c r="A33" s="11" t="s">
        <v>401</v>
      </c>
      <c r="B33" s="6">
        <v>38</v>
      </c>
      <c r="C33" s="6">
        <v>1406</v>
      </c>
      <c r="D33" s="30">
        <v>78736</v>
      </c>
      <c r="E33" s="30">
        <v>1673973</v>
      </c>
      <c r="F33" s="3"/>
    </row>
    <row r="34" spans="1:6" ht="15.75">
      <c r="A34" s="11" t="s">
        <v>402</v>
      </c>
      <c r="B34" s="6">
        <v>24</v>
      </c>
      <c r="C34" s="6">
        <v>992</v>
      </c>
      <c r="D34" s="30">
        <v>57993</v>
      </c>
      <c r="E34" s="30">
        <v>1804652</v>
      </c>
      <c r="F34" s="3"/>
    </row>
    <row r="35" spans="1:6" ht="15.75">
      <c r="A35" s="11" t="s">
        <v>403</v>
      </c>
      <c r="B35" s="6">
        <v>140</v>
      </c>
      <c r="C35" s="6">
        <v>2661</v>
      </c>
      <c r="D35" s="30">
        <v>100642</v>
      </c>
      <c r="E35" s="30" t="s">
        <v>4</v>
      </c>
      <c r="F35" s="3"/>
    </row>
    <row r="36" spans="1:6" ht="15.75">
      <c r="A36" s="11" t="s">
        <v>404</v>
      </c>
      <c r="B36" s="6">
        <v>82</v>
      </c>
      <c r="C36" s="6">
        <v>4942</v>
      </c>
      <c r="D36" s="30">
        <v>192918</v>
      </c>
      <c r="E36" s="30">
        <v>2126830</v>
      </c>
      <c r="F36" s="3"/>
    </row>
    <row r="37" spans="1:6" ht="15.75">
      <c r="A37" s="11" t="s">
        <v>405</v>
      </c>
      <c r="B37" s="6">
        <v>109</v>
      </c>
      <c r="C37" s="6">
        <v>8240</v>
      </c>
      <c r="D37" s="30">
        <v>392331</v>
      </c>
      <c r="E37" s="30">
        <v>5895667</v>
      </c>
      <c r="F37" s="3"/>
    </row>
    <row r="38" spans="1:6" ht="15.75">
      <c r="A38" s="11" t="s">
        <v>406</v>
      </c>
      <c r="B38" s="6">
        <v>137</v>
      </c>
      <c r="C38" s="6">
        <v>4152</v>
      </c>
      <c r="D38" s="30">
        <v>149067</v>
      </c>
      <c r="E38" s="30">
        <v>1420897</v>
      </c>
      <c r="F38" s="3"/>
    </row>
    <row r="39" spans="1:6" ht="15.75">
      <c r="A39" s="11" t="s">
        <v>407</v>
      </c>
      <c r="B39" s="6">
        <v>17</v>
      </c>
      <c r="C39" s="6">
        <v>312</v>
      </c>
      <c r="D39" s="30">
        <v>27597</v>
      </c>
      <c r="E39" s="30" t="s">
        <v>4</v>
      </c>
      <c r="F39" s="3"/>
    </row>
    <row r="40" spans="1:6" ht="15.75">
      <c r="A40" s="11" t="s">
        <v>408</v>
      </c>
      <c r="B40" s="6">
        <v>1234</v>
      </c>
      <c r="C40" s="6">
        <v>16908</v>
      </c>
      <c r="D40" s="30">
        <v>508944</v>
      </c>
      <c r="E40" s="30">
        <v>2564051</v>
      </c>
      <c r="F40" s="3"/>
    </row>
    <row r="41" spans="1:6" ht="15.75">
      <c r="A41" s="11" t="s">
        <v>409</v>
      </c>
      <c r="B41" s="6">
        <v>209</v>
      </c>
      <c r="C41" s="6">
        <v>6280</v>
      </c>
      <c r="D41" s="30">
        <v>300081</v>
      </c>
      <c r="E41" s="30">
        <v>2527487</v>
      </c>
      <c r="F41" s="3"/>
    </row>
    <row r="42" spans="1:6" ht="15.75">
      <c r="A42" s="11" t="s">
        <v>410</v>
      </c>
      <c r="B42" s="6">
        <v>261</v>
      </c>
      <c r="C42" s="6">
        <v>6114</v>
      </c>
      <c r="D42" s="30">
        <v>290623</v>
      </c>
      <c r="E42" s="30">
        <v>3498003</v>
      </c>
      <c r="F42" s="3"/>
    </row>
    <row r="43" spans="1:6" ht="15.75">
      <c r="A43" s="11" t="s">
        <v>411</v>
      </c>
      <c r="B43" s="6">
        <v>252</v>
      </c>
      <c r="C43" s="6">
        <v>5986</v>
      </c>
      <c r="D43" s="30">
        <v>282252</v>
      </c>
      <c r="E43" s="30">
        <v>3250634</v>
      </c>
      <c r="F43" s="3"/>
    </row>
    <row r="44" spans="1:6" ht="15.75">
      <c r="A44" s="11" t="s">
        <v>412</v>
      </c>
      <c r="B44" s="6">
        <v>174</v>
      </c>
      <c r="C44" s="6">
        <v>2768</v>
      </c>
      <c r="D44" s="30">
        <v>114844</v>
      </c>
      <c r="E44" s="30">
        <v>697961</v>
      </c>
      <c r="F44" s="3"/>
    </row>
    <row r="45" spans="1:6" ht="15.75">
      <c r="A45" s="11" t="s">
        <v>413</v>
      </c>
      <c r="B45" s="6">
        <v>10</v>
      </c>
      <c r="C45" s="6">
        <v>48</v>
      </c>
      <c r="D45" s="30" t="s">
        <v>4</v>
      </c>
      <c r="E45" s="30" t="s">
        <v>4</v>
      </c>
      <c r="F45" s="3"/>
    </row>
    <row r="46" spans="1:6" ht="15.75">
      <c r="A46" s="11" t="s">
        <v>414</v>
      </c>
      <c r="B46" s="6">
        <v>69</v>
      </c>
      <c r="C46" s="6">
        <v>1535</v>
      </c>
      <c r="D46" s="30">
        <v>66068</v>
      </c>
      <c r="E46" s="30" t="s">
        <v>4</v>
      </c>
      <c r="F46" s="3"/>
    </row>
    <row r="47" spans="1:6" ht="15.75">
      <c r="A47" s="11" t="s">
        <v>415</v>
      </c>
      <c r="B47" s="6">
        <v>95</v>
      </c>
      <c r="C47" s="6">
        <v>1184</v>
      </c>
      <c r="D47" s="30" t="s">
        <v>4</v>
      </c>
      <c r="E47" s="30" t="s">
        <v>4</v>
      </c>
      <c r="F47" s="3"/>
    </row>
    <row r="48" spans="1:6" ht="15.75">
      <c r="A48" s="11" t="s">
        <v>416</v>
      </c>
      <c r="B48" s="6">
        <v>322</v>
      </c>
      <c r="C48" s="6">
        <v>4422</v>
      </c>
      <c r="D48" s="30">
        <v>151188</v>
      </c>
      <c r="E48" s="30">
        <v>652985</v>
      </c>
      <c r="F48" s="3"/>
    </row>
    <row r="49" spans="1:6" ht="15.75">
      <c r="A49" s="11" t="s">
        <v>417</v>
      </c>
      <c r="B49" s="6">
        <v>103</v>
      </c>
      <c r="C49" s="6">
        <v>1194</v>
      </c>
      <c r="D49" s="30">
        <v>45523</v>
      </c>
      <c r="E49" s="30">
        <v>200249</v>
      </c>
      <c r="F49" s="3"/>
    </row>
    <row r="50" spans="1:6" ht="15.75">
      <c r="A50" s="11" t="s">
        <v>418</v>
      </c>
      <c r="B50" s="6">
        <v>219</v>
      </c>
      <c r="C50" s="6">
        <v>3228</v>
      </c>
      <c r="D50" s="30">
        <v>105665</v>
      </c>
      <c r="E50" s="30">
        <v>452736</v>
      </c>
      <c r="F50" s="3"/>
    </row>
    <row r="51" spans="1:6" ht="15.75">
      <c r="A51" s="11" t="s">
        <v>419</v>
      </c>
      <c r="B51" s="6">
        <v>1106</v>
      </c>
      <c r="C51" s="6">
        <v>11648</v>
      </c>
      <c r="D51" s="30">
        <v>333900</v>
      </c>
      <c r="E51" s="30">
        <v>1531147</v>
      </c>
      <c r="F51" s="3"/>
    </row>
    <row r="52" spans="1:6" ht="15.75">
      <c r="A52" s="11" t="s">
        <v>420</v>
      </c>
      <c r="B52" s="6">
        <v>34</v>
      </c>
      <c r="C52" s="6">
        <v>298</v>
      </c>
      <c r="D52" s="30">
        <v>9146</v>
      </c>
      <c r="E52" s="30">
        <v>57057</v>
      </c>
      <c r="F52" s="3"/>
    </row>
    <row r="53" spans="1:6" ht="15.75">
      <c r="A53" s="11" t="s">
        <v>421</v>
      </c>
      <c r="B53" s="6">
        <v>986</v>
      </c>
      <c r="C53" s="6">
        <v>10087</v>
      </c>
      <c r="D53" s="30">
        <v>287767</v>
      </c>
      <c r="E53" s="30">
        <v>1308355</v>
      </c>
      <c r="F53" s="3"/>
    </row>
    <row r="54" spans="1:6" ht="15.75">
      <c r="A54" s="11" t="s">
        <v>422</v>
      </c>
      <c r="B54" s="6">
        <v>86</v>
      </c>
      <c r="C54" s="6">
        <v>1263</v>
      </c>
      <c r="D54" s="30">
        <v>36987</v>
      </c>
      <c r="E54" s="30">
        <v>165735</v>
      </c>
      <c r="F54" s="3"/>
    </row>
    <row r="55" spans="1:6" ht="15.75">
      <c r="A55" s="11" t="s">
        <v>423</v>
      </c>
      <c r="B55" s="6">
        <v>116</v>
      </c>
      <c r="C55" s="6">
        <v>1532</v>
      </c>
      <c r="D55" s="30">
        <v>50182</v>
      </c>
      <c r="E55" s="30">
        <v>197728</v>
      </c>
      <c r="F55" s="3"/>
    </row>
    <row r="56" spans="1:6" ht="15.75">
      <c r="A56" s="11" t="s">
        <v>424</v>
      </c>
      <c r="B56" s="6">
        <v>36</v>
      </c>
      <c r="C56" s="6">
        <v>582</v>
      </c>
      <c r="D56" s="30">
        <v>21168</v>
      </c>
      <c r="E56" s="30">
        <v>104997</v>
      </c>
      <c r="F56" s="3"/>
    </row>
    <row r="57" spans="1:6" ht="15.75">
      <c r="A57" s="11" t="s">
        <v>425</v>
      </c>
      <c r="B57" s="6">
        <v>19</v>
      </c>
      <c r="C57" s="6">
        <v>134</v>
      </c>
      <c r="D57" s="30">
        <v>4382</v>
      </c>
      <c r="E57" s="30" t="s">
        <v>4</v>
      </c>
      <c r="F57" s="3"/>
    </row>
    <row r="58" spans="1:6" ht="15.75">
      <c r="A58" s="11" t="s">
        <v>426</v>
      </c>
      <c r="B58" s="6">
        <v>61</v>
      </c>
      <c r="C58" s="6">
        <v>817</v>
      </c>
      <c r="D58" s="30">
        <v>24632</v>
      </c>
      <c r="E58" s="30" t="s">
        <v>4</v>
      </c>
      <c r="F58" s="3"/>
    </row>
    <row r="59" spans="1:6" ht="15.75">
      <c r="A59" s="11" t="s">
        <v>427</v>
      </c>
      <c r="B59" s="6">
        <v>504</v>
      </c>
      <c r="C59" s="6">
        <v>7608</v>
      </c>
      <c r="D59" s="30">
        <v>273436</v>
      </c>
      <c r="E59" s="30">
        <v>1327688</v>
      </c>
      <c r="F59" s="3"/>
    </row>
    <row r="60" spans="1:6" ht="15.75">
      <c r="A60" s="11" t="s">
        <v>428</v>
      </c>
      <c r="B60" s="6">
        <v>104</v>
      </c>
      <c r="C60" s="6">
        <v>1152</v>
      </c>
      <c r="D60" s="30">
        <v>42983</v>
      </c>
      <c r="E60" s="30">
        <v>292423</v>
      </c>
      <c r="F60" s="3"/>
    </row>
    <row r="61" spans="1:6" ht="15.75">
      <c r="A61" s="11" t="s">
        <v>429</v>
      </c>
      <c r="B61" s="6">
        <v>23</v>
      </c>
      <c r="C61" s="6">
        <v>573</v>
      </c>
      <c r="D61" s="30">
        <v>20738</v>
      </c>
      <c r="E61" s="30">
        <v>99288</v>
      </c>
      <c r="F61" s="3"/>
    </row>
    <row r="62" spans="1:6" ht="15.75">
      <c r="A62" s="11" t="s">
        <v>430</v>
      </c>
      <c r="B62" s="6">
        <v>377</v>
      </c>
      <c r="C62" s="6">
        <v>5883</v>
      </c>
      <c r="D62" s="30">
        <v>209715</v>
      </c>
      <c r="E62" s="30">
        <v>935977</v>
      </c>
      <c r="F62" s="3"/>
    </row>
    <row r="63" spans="1:6" ht="15.75">
      <c r="A63" s="11" t="s">
        <v>431</v>
      </c>
      <c r="B63" s="6">
        <v>255</v>
      </c>
      <c r="C63" s="6">
        <v>14602</v>
      </c>
      <c r="D63" s="30">
        <v>801547</v>
      </c>
      <c r="E63" s="30">
        <v>6115366</v>
      </c>
      <c r="F63" s="3"/>
    </row>
    <row r="64" spans="1:6" ht="15.75">
      <c r="A64" s="11" t="s">
        <v>432</v>
      </c>
      <c r="B64" s="6">
        <v>29</v>
      </c>
      <c r="C64" s="6">
        <v>4135</v>
      </c>
      <c r="D64" s="30">
        <v>289674</v>
      </c>
      <c r="E64" s="30">
        <v>2752246</v>
      </c>
      <c r="F64" s="3"/>
    </row>
    <row r="65" spans="1:6" ht="15.75">
      <c r="A65" s="11" t="s">
        <v>433</v>
      </c>
      <c r="B65" s="6">
        <v>226</v>
      </c>
      <c r="C65" s="6">
        <v>10467</v>
      </c>
      <c r="D65" s="30">
        <v>511873</v>
      </c>
      <c r="E65" s="30">
        <v>3363120</v>
      </c>
      <c r="F65" s="3"/>
    </row>
    <row r="66" spans="1:6" ht="15.75">
      <c r="A66" s="11" t="s">
        <v>434</v>
      </c>
      <c r="B66" s="6">
        <v>1757</v>
      </c>
      <c r="C66" s="6">
        <v>23383</v>
      </c>
      <c r="D66" s="30">
        <v>1023404</v>
      </c>
      <c r="E66" s="30">
        <v>3959964</v>
      </c>
      <c r="F66" s="3"/>
    </row>
    <row r="67" spans="1:6" ht="15.75">
      <c r="A67" s="11" t="s">
        <v>435</v>
      </c>
      <c r="B67" s="6">
        <v>133</v>
      </c>
      <c r="C67" s="6">
        <v>1471</v>
      </c>
      <c r="D67" s="30">
        <v>81023</v>
      </c>
      <c r="E67" s="30">
        <v>1058553</v>
      </c>
      <c r="F67" s="3"/>
    </row>
    <row r="68" spans="1:6" ht="15.75">
      <c r="A68" s="11" t="s">
        <v>436</v>
      </c>
      <c r="B68" s="6">
        <v>569</v>
      </c>
      <c r="C68" s="6">
        <v>38387</v>
      </c>
      <c r="D68" s="30">
        <v>2502008</v>
      </c>
      <c r="E68" s="30">
        <v>28714454</v>
      </c>
      <c r="F68" s="3"/>
    </row>
    <row r="69" spans="1:6" ht="15.75">
      <c r="A69" s="11" t="s">
        <v>437</v>
      </c>
      <c r="B69" s="6">
        <v>79</v>
      </c>
      <c r="C69" s="6">
        <v>4626</v>
      </c>
      <c r="D69" s="30">
        <v>364876</v>
      </c>
      <c r="E69" s="30">
        <v>2924878</v>
      </c>
      <c r="F69" s="3"/>
    </row>
    <row r="70" spans="1:6" ht="15.75">
      <c r="A70" s="11" t="s">
        <v>438</v>
      </c>
      <c r="B70" s="6">
        <v>40</v>
      </c>
      <c r="C70" s="6">
        <v>1022</v>
      </c>
      <c r="D70" s="30">
        <v>59250</v>
      </c>
      <c r="E70" s="30">
        <v>449652</v>
      </c>
      <c r="F70" s="3"/>
    </row>
    <row r="71" spans="1:6" ht="15.75">
      <c r="A71" s="11" t="s">
        <v>439</v>
      </c>
      <c r="B71" s="6">
        <v>30</v>
      </c>
      <c r="C71" s="6">
        <v>650</v>
      </c>
      <c r="D71" s="30">
        <v>31706</v>
      </c>
      <c r="E71" s="30">
        <v>282252</v>
      </c>
      <c r="F71" s="3"/>
    </row>
    <row r="72" spans="1:6" ht="15.75">
      <c r="A72" s="11" t="s">
        <v>440</v>
      </c>
      <c r="B72" s="6">
        <v>140</v>
      </c>
      <c r="C72" s="6">
        <v>18368</v>
      </c>
      <c r="D72" s="30">
        <v>1210578</v>
      </c>
      <c r="E72" s="30">
        <v>15523312</v>
      </c>
      <c r="F72" s="3"/>
    </row>
    <row r="73" spans="1:6" ht="15.75">
      <c r="A73" s="11" t="s">
        <v>441</v>
      </c>
      <c r="B73" s="6">
        <v>63</v>
      </c>
      <c r="C73" s="6">
        <v>1226</v>
      </c>
      <c r="D73" s="30">
        <v>68468</v>
      </c>
      <c r="E73" s="30">
        <v>482854</v>
      </c>
      <c r="F73" s="3"/>
    </row>
    <row r="74" spans="1:6" ht="15.75">
      <c r="A74" s="11" t="s">
        <v>442</v>
      </c>
      <c r="B74" s="6">
        <v>131</v>
      </c>
      <c r="C74" s="6">
        <v>5304</v>
      </c>
      <c r="D74" s="30">
        <v>271136</v>
      </c>
      <c r="E74" s="30">
        <v>3629013</v>
      </c>
      <c r="F74" s="3"/>
    </row>
    <row r="75" spans="1:6" ht="15.75">
      <c r="A75" s="11" t="s">
        <v>443</v>
      </c>
      <c r="B75" s="6">
        <v>86</v>
      </c>
      <c r="C75" s="6">
        <v>7192</v>
      </c>
      <c r="D75" s="30">
        <v>495994</v>
      </c>
      <c r="E75" s="30">
        <v>5422493</v>
      </c>
      <c r="F75" s="3"/>
    </row>
    <row r="76" spans="1:6" ht="15.75">
      <c r="A76" s="11" t="s">
        <v>444</v>
      </c>
      <c r="B76" s="6">
        <v>503</v>
      </c>
      <c r="C76" s="6">
        <v>22508</v>
      </c>
      <c r="D76" s="30">
        <v>1043120</v>
      </c>
      <c r="E76" s="30">
        <v>6525535</v>
      </c>
      <c r="F76" s="3"/>
    </row>
    <row r="77" spans="1:6" ht="15.75">
      <c r="A77" s="11" t="s">
        <v>445</v>
      </c>
      <c r="B77" s="6">
        <v>448</v>
      </c>
      <c r="C77" s="6">
        <v>19927</v>
      </c>
      <c r="D77" s="30">
        <v>896032</v>
      </c>
      <c r="E77" s="30">
        <v>5682058</v>
      </c>
      <c r="F77" s="3"/>
    </row>
    <row r="78" spans="1:6" ht="15.75">
      <c r="A78" s="11" t="s">
        <v>446</v>
      </c>
      <c r="B78" s="6">
        <v>55</v>
      </c>
      <c r="C78" s="6">
        <v>2581</v>
      </c>
      <c r="D78" s="30">
        <v>147088</v>
      </c>
      <c r="E78" s="30">
        <v>843477</v>
      </c>
      <c r="F78" s="3"/>
    </row>
    <row r="79" spans="1:6" ht="15.75">
      <c r="A79" s="3"/>
      <c r="B79" s="3"/>
      <c r="C79" s="3"/>
      <c r="D79" s="30"/>
      <c r="E79" s="30"/>
      <c r="F79" s="3"/>
    </row>
    <row r="80" spans="1:6" ht="15.75">
      <c r="A80" s="11" t="s">
        <v>447</v>
      </c>
      <c r="B80" s="19">
        <v>631</v>
      </c>
      <c r="C80" s="19">
        <v>14698</v>
      </c>
      <c r="D80" s="30">
        <v>725951</v>
      </c>
      <c r="E80" s="30">
        <v>3749131</v>
      </c>
      <c r="F80" s="3"/>
    </row>
    <row r="81" spans="1:6" ht="15.75">
      <c r="A81" s="11" t="s">
        <v>448</v>
      </c>
      <c r="B81" s="19">
        <v>46</v>
      </c>
      <c r="C81" s="19">
        <v>1979</v>
      </c>
      <c r="D81" s="30">
        <v>91837</v>
      </c>
      <c r="E81" s="30">
        <v>337699</v>
      </c>
      <c r="F81" s="3"/>
    </row>
    <row r="82" spans="1:6" ht="15.75">
      <c r="A82" s="11" t="s">
        <v>449</v>
      </c>
      <c r="B82" s="19">
        <v>118</v>
      </c>
      <c r="C82" s="19">
        <v>4052</v>
      </c>
      <c r="D82" s="30">
        <v>195390</v>
      </c>
      <c r="E82" s="30">
        <v>915080</v>
      </c>
      <c r="F82" s="3"/>
    </row>
    <row r="83" spans="1:6" ht="15.75">
      <c r="A83" s="11" t="s">
        <v>450</v>
      </c>
      <c r="B83" s="19">
        <v>290</v>
      </c>
      <c r="C83" s="19">
        <v>4923</v>
      </c>
      <c r="D83" s="30">
        <v>245283</v>
      </c>
      <c r="E83" s="30">
        <v>1315184</v>
      </c>
      <c r="F83" s="3"/>
    </row>
    <row r="84" spans="1:6" ht="15.75">
      <c r="A84" s="11" t="s">
        <v>451</v>
      </c>
      <c r="B84" s="19">
        <v>9</v>
      </c>
      <c r="C84" s="19">
        <v>169</v>
      </c>
      <c r="D84" s="30">
        <v>11902</v>
      </c>
      <c r="E84" s="30">
        <v>76663</v>
      </c>
      <c r="F84" s="3"/>
    </row>
    <row r="85" spans="1:6" ht="15.75">
      <c r="A85" s="11" t="s">
        <v>452</v>
      </c>
      <c r="B85" s="19">
        <v>168</v>
      </c>
      <c r="C85" s="19">
        <v>3575</v>
      </c>
      <c r="D85" s="30">
        <v>181539</v>
      </c>
      <c r="E85" s="30">
        <v>1104505</v>
      </c>
      <c r="F85" s="3"/>
    </row>
    <row r="86" spans="1:6" ht="15.75">
      <c r="A86" s="11" t="s">
        <v>453</v>
      </c>
      <c r="B86" s="19">
        <v>176</v>
      </c>
      <c r="C86" s="19">
        <v>10521</v>
      </c>
      <c r="D86" s="30">
        <v>603213</v>
      </c>
      <c r="E86" s="30">
        <v>8740877</v>
      </c>
      <c r="F86" s="3"/>
    </row>
    <row r="87" spans="1:6" ht="15.75">
      <c r="A87" s="11" t="s">
        <v>454</v>
      </c>
      <c r="B87" s="19">
        <v>14</v>
      </c>
      <c r="C87" s="19">
        <v>1592</v>
      </c>
      <c r="D87" s="30">
        <v>95525</v>
      </c>
      <c r="E87" s="30">
        <v>1135723</v>
      </c>
      <c r="F87" s="3"/>
    </row>
    <row r="88" spans="1:6" ht="15.75">
      <c r="A88" s="11" t="s">
        <v>455</v>
      </c>
      <c r="B88" s="19">
        <v>17</v>
      </c>
      <c r="C88" s="19">
        <v>381</v>
      </c>
      <c r="D88" s="30">
        <v>19939</v>
      </c>
      <c r="E88" s="30" t="s">
        <v>4</v>
      </c>
      <c r="F88" s="3"/>
    </row>
    <row r="89" spans="1:6" ht="15.75">
      <c r="A89" s="11" t="s">
        <v>456</v>
      </c>
      <c r="B89" s="19">
        <v>21</v>
      </c>
      <c r="C89" s="19">
        <v>2852</v>
      </c>
      <c r="D89" s="30">
        <v>170812</v>
      </c>
      <c r="E89" s="30">
        <v>2595036</v>
      </c>
      <c r="F89" s="3"/>
    </row>
    <row r="90" spans="1:6" ht="15.75">
      <c r="A90" s="11" t="s">
        <v>457</v>
      </c>
      <c r="B90" s="19">
        <v>75</v>
      </c>
      <c r="C90" s="19">
        <v>4243</v>
      </c>
      <c r="D90" s="30">
        <v>250988</v>
      </c>
      <c r="E90" s="30">
        <v>4578519</v>
      </c>
      <c r="F90" s="3"/>
    </row>
    <row r="91" spans="1:6" ht="15.75">
      <c r="A91" s="11" t="s">
        <v>458</v>
      </c>
      <c r="B91" s="19">
        <v>49</v>
      </c>
      <c r="C91" s="19">
        <v>1453</v>
      </c>
      <c r="D91" s="30">
        <v>65949</v>
      </c>
      <c r="E91" s="30" t="s">
        <v>4</v>
      </c>
      <c r="F91" s="3"/>
    </row>
    <row r="92" spans="1:6" ht="15.75">
      <c r="A92" s="11" t="s">
        <v>459</v>
      </c>
      <c r="B92" s="19">
        <v>2349</v>
      </c>
      <c r="C92" s="19">
        <v>50442</v>
      </c>
      <c r="D92" s="30">
        <v>2447614</v>
      </c>
      <c r="E92" s="30">
        <v>10516385</v>
      </c>
      <c r="F92" s="3"/>
    </row>
    <row r="93" spans="1:6" ht="15.75">
      <c r="A93" s="11" t="s">
        <v>460</v>
      </c>
      <c r="B93" s="19">
        <v>112</v>
      </c>
      <c r="C93" s="19">
        <v>2594</v>
      </c>
      <c r="D93" s="30">
        <v>122893</v>
      </c>
      <c r="E93" s="30">
        <v>592560</v>
      </c>
      <c r="F93" s="3"/>
    </row>
    <row r="94" spans="1:6" ht="15.75">
      <c r="A94" s="11" t="s">
        <v>461</v>
      </c>
      <c r="B94" s="19">
        <v>65</v>
      </c>
      <c r="C94" s="19">
        <v>1589</v>
      </c>
      <c r="D94" s="30">
        <v>72675</v>
      </c>
      <c r="E94" s="30">
        <v>343032</v>
      </c>
      <c r="F94" s="3"/>
    </row>
    <row r="95" spans="1:6" ht="15.75">
      <c r="A95" s="11" t="s">
        <v>462</v>
      </c>
      <c r="B95" s="19">
        <v>645</v>
      </c>
      <c r="C95" s="19">
        <v>12346</v>
      </c>
      <c r="D95" s="30">
        <v>566797</v>
      </c>
      <c r="E95" s="30">
        <v>2397403</v>
      </c>
      <c r="F95" s="3"/>
    </row>
    <row r="96" spans="1:6" ht="15.75">
      <c r="A96" s="11" t="s">
        <v>463</v>
      </c>
      <c r="B96" s="19">
        <v>69</v>
      </c>
      <c r="C96" s="19">
        <v>4400</v>
      </c>
      <c r="D96" s="30">
        <v>248752</v>
      </c>
      <c r="E96" s="30">
        <v>1532820</v>
      </c>
      <c r="F96" s="3"/>
    </row>
    <row r="97" spans="1:6" ht="15.75">
      <c r="A97" s="11" t="s">
        <v>464</v>
      </c>
      <c r="B97" s="19">
        <v>29</v>
      </c>
      <c r="C97" s="19">
        <v>792</v>
      </c>
      <c r="D97" s="30">
        <v>38533</v>
      </c>
      <c r="E97" s="30">
        <v>155684</v>
      </c>
      <c r="F97" s="3"/>
    </row>
    <row r="98" spans="1:6" ht="15.75">
      <c r="A98" s="11" t="s">
        <v>465</v>
      </c>
      <c r="B98" s="19">
        <v>48</v>
      </c>
      <c r="C98" s="19">
        <v>986</v>
      </c>
      <c r="D98" s="30">
        <v>43150</v>
      </c>
      <c r="E98" s="30">
        <v>171818</v>
      </c>
      <c r="F98" s="3"/>
    </row>
    <row r="99" spans="1:6" ht="15.75">
      <c r="A99" s="11" t="s">
        <v>466</v>
      </c>
      <c r="B99" s="19">
        <v>920</v>
      </c>
      <c r="C99" s="19">
        <v>14762</v>
      </c>
      <c r="D99" s="30">
        <v>701543</v>
      </c>
      <c r="E99" s="30">
        <v>2333667</v>
      </c>
      <c r="F99" s="3"/>
    </row>
    <row r="100" spans="1:6" ht="15.75">
      <c r="A100" s="11" t="s">
        <v>467</v>
      </c>
      <c r="B100" s="19">
        <v>201</v>
      </c>
      <c r="C100" s="19">
        <v>3901</v>
      </c>
      <c r="D100" s="30">
        <v>160167</v>
      </c>
      <c r="E100" s="30">
        <v>682623</v>
      </c>
      <c r="F100" s="3"/>
    </row>
    <row r="101" spans="1:6" ht="15.75">
      <c r="A101" s="11" t="s">
        <v>468</v>
      </c>
      <c r="B101" s="19">
        <v>260</v>
      </c>
      <c r="C101" s="19">
        <v>9071</v>
      </c>
      <c r="D101" s="30">
        <v>493104</v>
      </c>
      <c r="E101" s="30">
        <v>2306778</v>
      </c>
      <c r="F101" s="3"/>
    </row>
    <row r="102" spans="1:6" ht="15.75">
      <c r="A102" s="11" t="s">
        <v>469</v>
      </c>
      <c r="B102" s="19">
        <v>910</v>
      </c>
      <c r="C102" s="19">
        <v>42507</v>
      </c>
      <c r="D102" s="30">
        <v>2497881</v>
      </c>
      <c r="E102" s="30">
        <v>15050057</v>
      </c>
      <c r="F102" s="3"/>
    </row>
    <row r="103" spans="1:6" ht="15.75">
      <c r="A103" s="11" t="s">
        <v>470</v>
      </c>
      <c r="B103" s="19">
        <v>46</v>
      </c>
      <c r="C103" s="19">
        <v>2329</v>
      </c>
      <c r="D103" s="30">
        <v>117831</v>
      </c>
      <c r="E103" s="30">
        <v>654597</v>
      </c>
      <c r="F103" s="3"/>
    </row>
    <row r="104" spans="1:6" ht="15.75">
      <c r="A104" s="11" t="s">
        <v>471</v>
      </c>
      <c r="B104" s="19">
        <v>166</v>
      </c>
      <c r="C104" s="19">
        <v>4976</v>
      </c>
      <c r="D104" s="30">
        <v>306482</v>
      </c>
      <c r="E104" s="30">
        <v>1638297</v>
      </c>
      <c r="F104" s="3"/>
    </row>
    <row r="105" spans="1:6" ht="15.75">
      <c r="A105" s="11" t="s">
        <v>472</v>
      </c>
      <c r="B105" s="19">
        <v>110</v>
      </c>
      <c r="C105" s="19">
        <v>3766</v>
      </c>
      <c r="D105" s="30">
        <v>215481</v>
      </c>
      <c r="E105" s="30">
        <v>1090716</v>
      </c>
      <c r="F105" s="3"/>
    </row>
    <row r="106" spans="1:6" ht="15.75">
      <c r="A106" s="11" t="s">
        <v>473</v>
      </c>
      <c r="B106" s="19">
        <v>73</v>
      </c>
      <c r="C106" s="19">
        <v>3341</v>
      </c>
      <c r="D106" s="30">
        <v>160118</v>
      </c>
      <c r="E106" s="30">
        <v>757687</v>
      </c>
      <c r="F106" s="3"/>
    </row>
    <row r="107" spans="1:6" ht="15.75">
      <c r="A107" s="11" t="s">
        <v>474</v>
      </c>
      <c r="B107" s="19">
        <v>238</v>
      </c>
      <c r="C107" s="19">
        <v>5025</v>
      </c>
      <c r="D107" s="30">
        <v>282821</v>
      </c>
      <c r="E107" s="30">
        <v>1002292</v>
      </c>
      <c r="F107" s="3"/>
    </row>
    <row r="108" spans="1:6" ht="15.75">
      <c r="A108" s="21" t="s">
        <v>475</v>
      </c>
      <c r="B108" s="19">
        <v>47</v>
      </c>
      <c r="C108" s="19">
        <v>5892</v>
      </c>
      <c r="D108" s="30">
        <v>388474</v>
      </c>
      <c r="E108" s="30">
        <v>4198008</v>
      </c>
      <c r="F108" s="3"/>
    </row>
    <row r="109" spans="1:6" ht="15.75">
      <c r="A109" s="11" t="s">
        <v>476</v>
      </c>
      <c r="B109" s="19">
        <v>230</v>
      </c>
      <c r="C109" s="19">
        <v>17180</v>
      </c>
      <c r="D109" s="30">
        <v>1026674</v>
      </c>
      <c r="E109" s="30">
        <v>5708460</v>
      </c>
      <c r="F109" s="3"/>
    </row>
    <row r="110" spans="1:6" ht="15.75">
      <c r="A110" s="11" t="s">
        <v>477</v>
      </c>
      <c r="B110" s="19">
        <v>732</v>
      </c>
      <c r="C110" s="19">
        <v>44280</v>
      </c>
      <c r="D110" s="30">
        <v>3120551</v>
      </c>
      <c r="E110" s="30">
        <v>14101380</v>
      </c>
      <c r="F110" s="3"/>
    </row>
    <row r="111" spans="1:6" ht="15.75">
      <c r="A111" s="11" t="s">
        <v>478</v>
      </c>
      <c r="B111" s="19">
        <v>65</v>
      </c>
      <c r="C111" s="19">
        <v>3800</v>
      </c>
      <c r="D111" s="30">
        <v>329833</v>
      </c>
      <c r="E111" s="30" t="s">
        <v>4</v>
      </c>
      <c r="F111" s="3"/>
    </row>
    <row r="112" spans="1:6" ht="15.75">
      <c r="A112" s="11" t="s">
        <v>479</v>
      </c>
      <c r="B112" s="19">
        <v>90</v>
      </c>
      <c r="C112" s="19">
        <v>5628</v>
      </c>
      <c r="D112" s="30">
        <v>423903</v>
      </c>
      <c r="E112" s="30">
        <v>2305963</v>
      </c>
      <c r="F112" s="3"/>
    </row>
    <row r="113" spans="1:6" ht="15.75">
      <c r="A113" s="11" t="s">
        <v>480</v>
      </c>
      <c r="B113" s="19">
        <v>27</v>
      </c>
      <c r="C113" s="19">
        <v>313</v>
      </c>
      <c r="D113" s="30">
        <v>16085</v>
      </c>
      <c r="E113" s="30" t="s">
        <v>4</v>
      </c>
      <c r="F113" s="3"/>
    </row>
    <row r="114" spans="1:6" ht="15.75">
      <c r="A114" s="11" t="s">
        <v>481</v>
      </c>
      <c r="B114" s="19">
        <v>242</v>
      </c>
      <c r="C114" s="19">
        <v>18833</v>
      </c>
      <c r="D114" s="30">
        <v>1109490</v>
      </c>
      <c r="E114" s="30">
        <v>4409294</v>
      </c>
      <c r="F114" s="3"/>
    </row>
    <row r="115" spans="1:6" ht="15.75">
      <c r="A115" s="11" t="s">
        <v>482</v>
      </c>
      <c r="B115" s="19">
        <v>263</v>
      </c>
      <c r="C115" s="19">
        <v>15337</v>
      </c>
      <c r="D115" s="30">
        <v>1220234</v>
      </c>
      <c r="E115" s="30">
        <v>5517026</v>
      </c>
      <c r="F115" s="3"/>
    </row>
    <row r="116" spans="1:6" ht="15.75">
      <c r="A116" s="11" t="s">
        <v>483</v>
      </c>
      <c r="B116" s="19">
        <v>45</v>
      </c>
      <c r="C116" s="19">
        <v>370</v>
      </c>
      <c r="D116" s="30">
        <v>21006</v>
      </c>
      <c r="E116" s="30" t="s">
        <v>4</v>
      </c>
      <c r="F116" s="3"/>
    </row>
    <row r="117" spans="1:6" ht="15.75">
      <c r="A117" s="11" t="s">
        <v>484</v>
      </c>
      <c r="B117" s="19">
        <v>329</v>
      </c>
      <c r="C117" s="19">
        <v>14843</v>
      </c>
      <c r="D117" s="30">
        <v>726574</v>
      </c>
      <c r="E117" s="30">
        <v>4221496</v>
      </c>
      <c r="F117" s="3"/>
    </row>
    <row r="118" spans="1:6" ht="15.75">
      <c r="A118" s="11" t="s">
        <v>485</v>
      </c>
      <c r="B118" s="19">
        <v>93</v>
      </c>
      <c r="C118" s="19">
        <v>3136</v>
      </c>
      <c r="D118" s="30">
        <v>147268</v>
      </c>
      <c r="E118" s="30" t="s">
        <v>4</v>
      </c>
      <c r="F118" s="3"/>
    </row>
    <row r="119" spans="1:6" ht="15.75">
      <c r="A119" s="11" t="s">
        <v>486</v>
      </c>
      <c r="B119" s="19">
        <v>8</v>
      </c>
      <c r="C119" s="19">
        <v>694</v>
      </c>
      <c r="D119" s="30">
        <v>24291</v>
      </c>
      <c r="E119" s="30" t="s">
        <v>4</v>
      </c>
      <c r="F119" s="3"/>
    </row>
    <row r="120" spans="1:6" ht="15.75">
      <c r="A120" s="11" t="s">
        <v>487</v>
      </c>
      <c r="B120" s="19">
        <v>116</v>
      </c>
      <c r="C120" s="19">
        <v>3828</v>
      </c>
      <c r="D120" s="30">
        <v>188636</v>
      </c>
      <c r="E120" s="30">
        <v>1151451</v>
      </c>
      <c r="F120" s="3"/>
    </row>
    <row r="121" spans="1:6" ht="15.75">
      <c r="A121" s="11" t="s">
        <v>488</v>
      </c>
      <c r="B121" s="19">
        <v>112</v>
      </c>
      <c r="C121" s="19">
        <v>7186</v>
      </c>
      <c r="D121" s="30">
        <v>366379</v>
      </c>
      <c r="E121" s="30">
        <v>2210823</v>
      </c>
      <c r="F121" s="3"/>
    </row>
    <row r="122" spans="1:6" ht="15.75">
      <c r="A122" s="11" t="s">
        <v>489</v>
      </c>
      <c r="B122" s="19">
        <v>341</v>
      </c>
      <c r="C122" s="19">
        <v>20922</v>
      </c>
      <c r="D122" s="30">
        <v>1322665</v>
      </c>
      <c r="E122" s="30">
        <v>8479134</v>
      </c>
      <c r="F122" s="3"/>
    </row>
    <row r="123" spans="1:6" ht="15.75">
      <c r="A123" s="11" t="s">
        <v>490</v>
      </c>
      <c r="B123" s="19">
        <v>7</v>
      </c>
      <c r="C123" s="20">
        <v>419</v>
      </c>
      <c r="D123" s="30">
        <v>16096</v>
      </c>
      <c r="E123" s="30" t="s">
        <v>4</v>
      </c>
      <c r="F123" s="3"/>
    </row>
    <row r="124" spans="1:6" ht="15.75">
      <c r="A124" s="11" t="s">
        <v>491</v>
      </c>
      <c r="B124" s="19">
        <v>49</v>
      </c>
      <c r="C124" s="19">
        <v>1106</v>
      </c>
      <c r="D124" s="30">
        <v>45266</v>
      </c>
      <c r="E124" s="30">
        <v>364390</v>
      </c>
      <c r="F124" s="3"/>
    </row>
    <row r="125" spans="1:6" ht="15.75">
      <c r="A125" s="11" t="s">
        <v>492</v>
      </c>
      <c r="B125" s="19">
        <v>142</v>
      </c>
      <c r="C125" s="19">
        <v>10018</v>
      </c>
      <c r="D125" s="30">
        <v>626271</v>
      </c>
      <c r="E125" s="30">
        <v>3442749</v>
      </c>
      <c r="F125" s="3"/>
    </row>
    <row r="126" spans="1:6" ht="15.75">
      <c r="A126" s="11" t="s">
        <v>493</v>
      </c>
      <c r="B126" s="19">
        <v>59</v>
      </c>
      <c r="C126" s="19">
        <v>6792</v>
      </c>
      <c r="D126" s="30">
        <v>487034</v>
      </c>
      <c r="E126" s="30">
        <v>3342291</v>
      </c>
      <c r="F126" s="3"/>
    </row>
    <row r="127" spans="1:6" ht="15.75">
      <c r="A127" s="11" t="s">
        <v>494</v>
      </c>
      <c r="B127" s="19">
        <v>16</v>
      </c>
      <c r="C127" s="19">
        <v>1817</v>
      </c>
      <c r="D127" s="30">
        <v>112550</v>
      </c>
      <c r="E127" s="30">
        <v>833972</v>
      </c>
      <c r="F127" s="3"/>
    </row>
    <row r="128" spans="1:6" ht="15.75">
      <c r="A128" s="11" t="s">
        <v>495</v>
      </c>
      <c r="B128" s="19">
        <v>48</v>
      </c>
      <c r="C128" s="20">
        <v>494</v>
      </c>
      <c r="D128" s="30">
        <v>24130</v>
      </c>
      <c r="E128" s="30" t="s">
        <v>4</v>
      </c>
      <c r="F128" s="3"/>
    </row>
    <row r="129" spans="1:6" ht="15.75">
      <c r="A129" s="11" t="s">
        <v>496</v>
      </c>
      <c r="B129" s="19">
        <v>20</v>
      </c>
      <c r="C129" s="19">
        <v>276</v>
      </c>
      <c r="D129" s="30">
        <v>11318</v>
      </c>
      <c r="E129" s="30" t="s">
        <v>4</v>
      </c>
      <c r="F129" s="3"/>
    </row>
    <row r="130" spans="1:6" ht="15.75">
      <c r="A130" s="11" t="s">
        <v>497</v>
      </c>
      <c r="B130" s="19">
        <v>1033</v>
      </c>
      <c r="C130" s="19">
        <v>14625</v>
      </c>
      <c r="D130" s="30">
        <v>569993</v>
      </c>
      <c r="E130" s="30">
        <v>2283704</v>
      </c>
      <c r="F130" s="3"/>
    </row>
    <row r="131" spans="1:6" ht="15.75">
      <c r="A131" s="11" t="s">
        <v>498</v>
      </c>
      <c r="B131" s="19">
        <v>724</v>
      </c>
      <c r="C131" s="19">
        <v>7970</v>
      </c>
      <c r="D131" s="30">
        <v>283900</v>
      </c>
      <c r="E131" s="30">
        <v>1024817</v>
      </c>
      <c r="F131" s="3"/>
    </row>
    <row r="132" spans="1:6" ht="15.75">
      <c r="A132" s="11" t="s">
        <v>499</v>
      </c>
      <c r="B132" s="19">
        <v>257</v>
      </c>
      <c r="C132" s="19">
        <v>4822</v>
      </c>
      <c r="D132" s="30">
        <v>212235</v>
      </c>
      <c r="E132" s="30">
        <v>775269</v>
      </c>
      <c r="F132" s="3"/>
    </row>
    <row r="133" spans="1:6" ht="15.75">
      <c r="A133" s="11" t="s">
        <v>500</v>
      </c>
      <c r="B133" s="19">
        <v>52</v>
      </c>
      <c r="C133" s="19">
        <v>1834</v>
      </c>
      <c r="D133" s="30">
        <v>73858</v>
      </c>
      <c r="E133" s="30">
        <v>483618</v>
      </c>
      <c r="F133" s="3"/>
    </row>
    <row r="134" spans="1:6" ht="15.75">
      <c r="A134" s="11" t="s">
        <v>501</v>
      </c>
      <c r="B134" s="19">
        <v>2284</v>
      </c>
      <c r="C134" s="19">
        <v>33451</v>
      </c>
      <c r="D134" s="30">
        <v>1585310</v>
      </c>
      <c r="E134" s="30">
        <v>8634810</v>
      </c>
      <c r="F134" s="3"/>
    </row>
    <row r="135" spans="1:6" ht="15.75">
      <c r="A135" s="11" t="s">
        <v>502</v>
      </c>
      <c r="B135" s="19">
        <v>744</v>
      </c>
      <c r="C135" s="19">
        <v>14146</v>
      </c>
      <c r="D135" s="30">
        <v>722338</v>
      </c>
      <c r="E135" s="30">
        <v>3122489</v>
      </c>
      <c r="F135" s="3"/>
    </row>
    <row r="136" spans="1:6" ht="15.75">
      <c r="A136" s="11" t="s">
        <v>503</v>
      </c>
      <c r="B136" s="19">
        <v>1540</v>
      </c>
      <c r="C136" s="19">
        <v>19305</v>
      </c>
      <c r="D136" s="30">
        <v>862972</v>
      </c>
      <c r="E136" s="30">
        <v>5512321</v>
      </c>
      <c r="F136" s="3"/>
    </row>
    <row r="137" spans="1:6" ht="15.75">
      <c r="A137" s="11"/>
      <c r="B137" s="19"/>
      <c r="C137" s="19"/>
      <c r="D137" s="30"/>
      <c r="E137" s="30"/>
      <c r="F137" s="3"/>
    </row>
    <row r="138" spans="1:6" ht="15.75">
      <c r="A138" s="3" t="s">
        <v>504</v>
      </c>
      <c r="B138" s="19">
        <f>+B139+B149+'[1]B-2c'!B85</f>
        <v>29700</v>
      </c>
      <c r="C138" s="19">
        <f>+C139+C149+'[1]B-2c'!C85</f>
        <v>355551</v>
      </c>
      <c r="D138" s="30">
        <v>23106420</v>
      </c>
      <c r="E138" s="30">
        <v>434353687</v>
      </c>
      <c r="F138" s="3"/>
    </row>
    <row r="139" spans="1:6" ht="15.75">
      <c r="A139" s="10" t="s">
        <v>505</v>
      </c>
      <c r="B139" s="19">
        <v>16493</v>
      </c>
      <c r="C139" s="19">
        <v>179652</v>
      </c>
      <c r="D139" s="30">
        <v>11094696</v>
      </c>
      <c r="E139" s="30">
        <v>149187614</v>
      </c>
      <c r="F139" s="3"/>
    </row>
    <row r="140" spans="1:6" ht="15.75">
      <c r="A140" s="10" t="s">
        <v>506</v>
      </c>
      <c r="B140" s="19">
        <v>1412</v>
      </c>
      <c r="C140" s="19">
        <v>14851</v>
      </c>
      <c r="D140" s="30">
        <v>623230</v>
      </c>
      <c r="E140" s="30">
        <v>12580354</v>
      </c>
      <c r="F140" s="3"/>
    </row>
    <row r="141" spans="1:6" ht="15.75">
      <c r="A141" s="10" t="s">
        <v>507</v>
      </c>
      <c r="B141" s="19">
        <v>1319</v>
      </c>
      <c r="C141" s="19">
        <v>12929</v>
      </c>
      <c r="D141" s="30">
        <v>815220</v>
      </c>
      <c r="E141" s="30">
        <v>8692119</v>
      </c>
      <c r="F141" s="3"/>
    </row>
    <row r="142" spans="1:6" ht="15.75">
      <c r="A142" s="10" t="s">
        <v>508</v>
      </c>
      <c r="B142" s="19">
        <v>837</v>
      </c>
      <c r="C142" s="19">
        <v>10073</v>
      </c>
      <c r="D142" s="30">
        <v>513063</v>
      </c>
      <c r="E142" s="30">
        <v>6699996</v>
      </c>
      <c r="F142" s="3"/>
    </row>
    <row r="143" spans="1:6" ht="15.75">
      <c r="A143" s="10" t="s">
        <v>509</v>
      </c>
      <c r="B143" s="19">
        <v>2381</v>
      </c>
      <c r="C143" s="19">
        <v>42593</v>
      </c>
      <c r="D143" s="30">
        <v>3078185</v>
      </c>
      <c r="E143" s="30">
        <v>31188417</v>
      </c>
      <c r="F143" s="3"/>
    </row>
    <row r="144" spans="1:6" ht="15.75">
      <c r="A144" s="10" t="s">
        <v>510</v>
      </c>
      <c r="B144" s="19">
        <v>564</v>
      </c>
      <c r="C144" s="20">
        <v>5965</v>
      </c>
      <c r="D144" s="30">
        <v>416006</v>
      </c>
      <c r="E144" s="30">
        <v>16700509</v>
      </c>
      <c r="F144" s="3"/>
    </row>
    <row r="145" spans="1:6" ht="15.75">
      <c r="A145" s="10" t="s">
        <v>511</v>
      </c>
      <c r="B145" s="19">
        <v>2010</v>
      </c>
      <c r="C145" s="19">
        <v>24451</v>
      </c>
      <c r="D145" s="30">
        <v>1720781</v>
      </c>
      <c r="E145" s="30">
        <v>21327377</v>
      </c>
      <c r="F145" s="3"/>
    </row>
    <row r="146" spans="1:6" ht="15.75">
      <c r="A146" s="10" t="s">
        <v>512</v>
      </c>
      <c r="B146" s="19">
        <v>1092</v>
      </c>
      <c r="C146" s="19">
        <v>11270</v>
      </c>
      <c r="D146" s="30">
        <v>656209</v>
      </c>
      <c r="E146" s="30">
        <v>5639493</v>
      </c>
      <c r="F146" s="3"/>
    </row>
    <row r="147" spans="1:6" ht="15.75">
      <c r="A147" s="10" t="s">
        <v>513</v>
      </c>
      <c r="B147" s="19">
        <v>2292</v>
      </c>
      <c r="C147" s="19">
        <v>23884</v>
      </c>
      <c r="D147" s="30">
        <v>1421173</v>
      </c>
      <c r="E147" s="30">
        <v>15862900</v>
      </c>
      <c r="F147" s="3"/>
    </row>
    <row r="148" spans="1:6" ht="15.75">
      <c r="A148" s="10" t="s">
        <v>514</v>
      </c>
      <c r="B148" s="19">
        <v>4586</v>
      </c>
      <c r="C148" s="20">
        <v>33636</v>
      </c>
      <c r="D148" s="30">
        <v>1850829</v>
      </c>
      <c r="E148" s="30">
        <v>30496449</v>
      </c>
      <c r="F148" s="3"/>
    </row>
    <row r="149" spans="1:6" ht="15.75">
      <c r="A149" s="10" t="s">
        <v>515</v>
      </c>
      <c r="B149" s="19">
        <v>13207</v>
      </c>
      <c r="C149" s="19">
        <v>175899</v>
      </c>
      <c r="D149" s="30">
        <v>11278292</v>
      </c>
      <c r="E149" s="30">
        <v>241529623</v>
      </c>
      <c r="F149" s="3"/>
    </row>
    <row r="150" spans="1:6" ht="15.75">
      <c r="A150" s="10" t="s">
        <v>516</v>
      </c>
      <c r="B150" s="19">
        <v>855</v>
      </c>
      <c r="C150" s="19">
        <v>9078</v>
      </c>
      <c r="D150" s="30">
        <v>509684</v>
      </c>
      <c r="E150" s="30">
        <v>9729710</v>
      </c>
      <c r="F150" s="3"/>
    </row>
    <row r="151" spans="1:6" ht="15.75">
      <c r="A151" s="10" t="s">
        <v>517</v>
      </c>
      <c r="B151" s="19">
        <v>985</v>
      </c>
      <c r="C151" s="19">
        <v>24348</v>
      </c>
      <c r="D151" s="30">
        <v>1794491</v>
      </c>
      <c r="E151" s="30">
        <v>32501640</v>
      </c>
      <c r="F151" s="3"/>
    </row>
    <row r="152" spans="1:6" ht="15.75">
      <c r="A152" s="10" t="s">
        <v>518</v>
      </c>
      <c r="B152" s="19">
        <v>3762</v>
      </c>
      <c r="C152" s="19">
        <v>44187</v>
      </c>
      <c r="D152" s="30">
        <v>3237412</v>
      </c>
      <c r="E152" s="30">
        <v>42327727</v>
      </c>
      <c r="F152" s="3"/>
    </row>
    <row r="153" spans="1:6" ht="15.75">
      <c r="A153" s="10" t="s">
        <v>519</v>
      </c>
      <c r="B153" s="19">
        <v>3897</v>
      </c>
      <c r="C153" s="19">
        <v>53903</v>
      </c>
      <c r="D153" s="30">
        <v>2645022</v>
      </c>
      <c r="E153" s="30">
        <v>57212303</v>
      </c>
      <c r="F153" s="3"/>
    </row>
    <row r="154" spans="1:6" ht="15.75">
      <c r="A154" s="10" t="s">
        <v>520</v>
      </c>
      <c r="B154" s="19">
        <v>127</v>
      </c>
      <c r="C154" s="19">
        <v>1258</v>
      </c>
      <c r="D154" s="30">
        <v>143338</v>
      </c>
      <c r="E154" s="30">
        <v>16738394</v>
      </c>
      <c r="F154" s="3"/>
    </row>
    <row r="155" spans="1:6" ht="15.75">
      <c r="A155" s="10" t="s">
        <v>521</v>
      </c>
      <c r="B155" s="19">
        <v>684</v>
      </c>
      <c r="C155" s="19">
        <v>6930</v>
      </c>
      <c r="D155" s="30">
        <v>560751</v>
      </c>
      <c r="E155" s="30">
        <v>13240499</v>
      </c>
      <c r="F155" s="3"/>
    </row>
    <row r="156" spans="1:6" ht="15.75">
      <c r="A156" s="10" t="s">
        <v>522</v>
      </c>
      <c r="B156" s="19">
        <v>258</v>
      </c>
      <c r="C156" s="19">
        <v>3088</v>
      </c>
      <c r="D156" s="30">
        <v>217511</v>
      </c>
      <c r="E156" s="30">
        <v>38453228</v>
      </c>
      <c r="F156" s="3"/>
    </row>
    <row r="157" spans="1:6" ht="15.75">
      <c r="A157" s="10" t="s">
        <v>523</v>
      </c>
      <c r="B157" s="19">
        <v>398</v>
      </c>
      <c r="C157" s="19">
        <v>14921</v>
      </c>
      <c r="D157" s="30">
        <v>1198187</v>
      </c>
      <c r="E157" s="30">
        <v>16252229</v>
      </c>
      <c r="F157" s="3"/>
    </row>
    <row r="158" spans="1:6" ht="15.75">
      <c r="A158" s="10" t="s">
        <v>524</v>
      </c>
      <c r="B158" s="19">
        <v>2241</v>
      </c>
      <c r="C158" s="19">
        <v>18186</v>
      </c>
      <c r="D158" s="30">
        <v>971896</v>
      </c>
      <c r="E158" s="30">
        <v>15073893</v>
      </c>
      <c r="F158" s="3"/>
    </row>
    <row r="159" spans="1:6" ht="15.75">
      <c r="A159" s="10" t="s">
        <v>525</v>
      </c>
      <c r="B159" s="19">
        <v>3004</v>
      </c>
      <c r="C159" s="19">
        <v>13415</v>
      </c>
      <c r="D159" s="30">
        <v>733432</v>
      </c>
      <c r="E159" s="30">
        <v>43636450</v>
      </c>
      <c r="F159" s="3"/>
    </row>
    <row r="160" spans="1:6" ht="15.75">
      <c r="A160" s="3"/>
      <c r="B160" s="19"/>
      <c r="C160" s="19"/>
      <c r="D160" s="30"/>
      <c r="E160" s="30"/>
      <c r="F160" s="3"/>
    </row>
    <row r="161" spans="1:6" ht="15.75">
      <c r="A161" s="10" t="s">
        <v>526</v>
      </c>
      <c r="B161" s="19">
        <f>+B162+B166+B169+B170+B173+B177+B178+B179+B183+B186+B189+B194</f>
        <v>77463</v>
      </c>
      <c r="C161" s="19">
        <f>+C162+C166+C169+C170+C173+C177+C178+C179+C183+C186+C189+C194</f>
        <v>905325</v>
      </c>
      <c r="D161" s="30">
        <v>23641241</v>
      </c>
      <c r="E161" s="30">
        <v>251167736</v>
      </c>
      <c r="F161" s="3"/>
    </row>
    <row r="162" spans="1:6" ht="15.75">
      <c r="A162" s="10" t="s">
        <v>527</v>
      </c>
      <c r="B162" s="19">
        <v>4852</v>
      </c>
      <c r="C162" s="19">
        <v>71441</v>
      </c>
      <c r="D162" s="30">
        <v>3067349</v>
      </c>
      <c r="E162" s="30">
        <v>41607610</v>
      </c>
      <c r="F162" s="3"/>
    </row>
    <row r="163" spans="1:6" ht="15.75">
      <c r="A163" s="10" t="s">
        <v>528</v>
      </c>
      <c r="B163" s="19">
        <v>2133</v>
      </c>
      <c r="C163" s="19">
        <v>49343</v>
      </c>
      <c r="D163" s="30">
        <v>2427352</v>
      </c>
      <c r="E163" s="30">
        <v>37160936</v>
      </c>
      <c r="F163" s="3"/>
    </row>
    <row r="164" spans="1:6" ht="15.75">
      <c r="A164" s="10" t="s">
        <v>529</v>
      </c>
      <c r="B164" s="19">
        <v>588</v>
      </c>
      <c r="C164" s="19">
        <v>4386</v>
      </c>
      <c r="D164" s="30">
        <v>161352</v>
      </c>
      <c r="E164" s="30">
        <v>1588467</v>
      </c>
      <c r="F164" s="3"/>
    </row>
    <row r="165" spans="1:6" ht="15.75">
      <c r="A165" s="10" t="s">
        <v>530</v>
      </c>
      <c r="B165" s="19">
        <v>2131</v>
      </c>
      <c r="C165" s="19">
        <v>17712</v>
      </c>
      <c r="D165" s="30">
        <v>478645</v>
      </c>
      <c r="E165" s="30">
        <v>2858207</v>
      </c>
      <c r="F165" s="3"/>
    </row>
    <row r="166" spans="1:6" ht="15.75">
      <c r="A166" s="10" t="s">
        <v>531</v>
      </c>
      <c r="B166" s="19">
        <v>3439</v>
      </c>
      <c r="C166" s="19">
        <v>27531</v>
      </c>
      <c r="D166" s="30">
        <v>803128</v>
      </c>
      <c r="E166" s="30">
        <v>6262547</v>
      </c>
      <c r="F166" s="3"/>
    </row>
    <row r="167" spans="1:6" ht="15.75">
      <c r="A167" s="10" t="s">
        <v>532</v>
      </c>
      <c r="B167" s="19">
        <v>1598</v>
      </c>
      <c r="C167" s="19">
        <v>10786</v>
      </c>
      <c r="D167" s="30">
        <v>395788</v>
      </c>
      <c r="E167" s="30">
        <v>3192090</v>
      </c>
      <c r="F167" s="3"/>
    </row>
    <row r="168" spans="1:6" ht="15.75">
      <c r="A168" s="10" t="s">
        <v>533</v>
      </c>
      <c r="B168" s="19">
        <v>1841</v>
      </c>
      <c r="C168" s="19">
        <v>16745</v>
      </c>
      <c r="D168" s="30">
        <v>407340</v>
      </c>
      <c r="E168" s="30">
        <v>3070457</v>
      </c>
      <c r="F168" s="3"/>
    </row>
    <row r="169" spans="1:6" ht="15.75">
      <c r="A169" s="10" t="s">
        <v>534</v>
      </c>
      <c r="B169" s="19">
        <v>3571</v>
      </c>
      <c r="C169" s="19">
        <v>30273</v>
      </c>
      <c r="D169" s="30">
        <v>829452</v>
      </c>
      <c r="E169" s="30">
        <v>9058324</v>
      </c>
      <c r="F169" s="3"/>
    </row>
    <row r="170" spans="1:6" ht="15.75">
      <c r="A170" s="10" t="s">
        <v>535</v>
      </c>
      <c r="B170" s="19">
        <v>4713</v>
      </c>
      <c r="C170" s="19">
        <v>60907</v>
      </c>
      <c r="D170" s="30">
        <v>1952550</v>
      </c>
      <c r="E170" s="30">
        <v>15886005</v>
      </c>
      <c r="F170" s="3"/>
    </row>
    <row r="171" spans="1:6" ht="15.75">
      <c r="A171" s="10" t="s">
        <v>536</v>
      </c>
      <c r="B171" s="19">
        <v>3931</v>
      </c>
      <c r="C171" s="19">
        <v>54872</v>
      </c>
      <c r="D171" s="30">
        <v>1775871</v>
      </c>
      <c r="E171" s="30">
        <v>14522743</v>
      </c>
      <c r="F171" s="3"/>
    </row>
    <row r="172" spans="1:6" ht="15.75">
      <c r="A172" s="10" t="s">
        <v>537</v>
      </c>
      <c r="B172" s="19">
        <v>782</v>
      </c>
      <c r="C172" s="19">
        <v>6035</v>
      </c>
      <c r="D172" s="30">
        <v>176679</v>
      </c>
      <c r="E172" s="30">
        <v>1363262</v>
      </c>
      <c r="F172" s="3"/>
    </row>
    <row r="173" spans="1:6" ht="15.75">
      <c r="A173" s="10" t="s">
        <v>538</v>
      </c>
      <c r="B173" s="19">
        <v>17831</v>
      </c>
      <c r="C173" s="19">
        <v>211095</v>
      </c>
      <c r="D173" s="30">
        <v>4355679</v>
      </c>
      <c r="E173" s="30">
        <v>42712194</v>
      </c>
      <c r="F173" s="3"/>
    </row>
    <row r="174" spans="1:6" ht="15.75">
      <c r="A174" s="10" t="s">
        <v>539</v>
      </c>
      <c r="B174" s="19">
        <v>12100</v>
      </c>
      <c r="C174" s="19">
        <v>185115</v>
      </c>
      <c r="D174" s="30">
        <v>3800257</v>
      </c>
      <c r="E174" s="30">
        <v>36707652</v>
      </c>
      <c r="F174" s="3"/>
    </row>
    <row r="175" spans="1:6" ht="15.75">
      <c r="A175" s="10" t="s">
        <v>540</v>
      </c>
      <c r="B175" s="19">
        <v>2950</v>
      </c>
      <c r="C175" s="19">
        <v>14302</v>
      </c>
      <c r="D175" s="30">
        <v>278880</v>
      </c>
      <c r="E175" s="30">
        <v>2473694</v>
      </c>
      <c r="F175" s="3"/>
    </row>
    <row r="176" spans="1:6" ht="15.75">
      <c r="A176" s="10" t="s">
        <v>541</v>
      </c>
      <c r="B176" s="19">
        <v>2781</v>
      </c>
      <c r="C176" s="19">
        <v>11678</v>
      </c>
      <c r="D176" s="30">
        <v>276542</v>
      </c>
      <c r="E176" s="30">
        <v>3530848</v>
      </c>
      <c r="F176" s="3"/>
    </row>
    <row r="177" spans="1:6" ht="15.75">
      <c r="A177" s="10" t="s">
        <v>542</v>
      </c>
      <c r="B177" s="19">
        <v>7814</v>
      </c>
      <c r="C177" s="19">
        <v>83224</v>
      </c>
      <c r="D177" s="30">
        <v>2450863</v>
      </c>
      <c r="E177" s="30">
        <v>24480407</v>
      </c>
      <c r="F177" s="3"/>
    </row>
    <row r="178" spans="1:6" ht="15.75">
      <c r="A178" s="10" t="s">
        <v>543</v>
      </c>
      <c r="B178" s="19">
        <v>4711</v>
      </c>
      <c r="C178" s="19">
        <v>31040</v>
      </c>
      <c r="D178" s="30">
        <v>592650</v>
      </c>
      <c r="E178" s="30">
        <v>19628237</v>
      </c>
      <c r="F178" s="3"/>
    </row>
    <row r="179" spans="1:6" ht="15.75">
      <c r="A179" s="10" t="s">
        <v>544</v>
      </c>
      <c r="B179" s="19">
        <v>12459</v>
      </c>
      <c r="C179" s="19">
        <v>149390</v>
      </c>
      <c r="D179" s="30">
        <v>3086957</v>
      </c>
      <c r="E179" s="30">
        <v>25626777</v>
      </c>
      <c r="F179" s="3"/>
    </row>
    <row r="180" spans="1:6" ht="15.75">
      <c r="A180" s="10" t="s">
        <v>545</v>
      </c>
      <c r="B180" s="19">
        <v>8028</v>
      </c>
      <c r="C180" s="19">
        <v>121652</v>
      </c>
      <c r="D180" s="30">
        <v>2361247</v>
      </c>
      <c r="E180" s="30">
        <v>19014162</v>
      </c>
      <c r="F180" s="3"/>
    </row>
    <row r="181" spans="1:6" ht="15.75">
      <c r="A181" s="10" t="s">
        <v>546</v>
      </c>
      <c r="B181" s="19">
        <v>1937</v>
      </c>
      <c r="C181" s="19">
        <v>16879</v>
      </c>
      <c r="D181" s="30">
        <v>341260</v>
      </c>
      <c r="E181" s="30">
        <v>2973057</v>
      </c>
      <c r="F181" s="3"/>
    </row>
    <row r="182" spans="1:6" ht="15.75">
      <c r="A182" s="10" t="s">
        <v>547</v>
      </c>
      <c r="B182" s="19">
        <v>2494</v>
      </c>
      <c r="C182" s="19">
        <v>10859</v>
      </c>
      <c r="D182" s="30">
        <v>384450</v>
      </c>
      <c r="E182" s="30">
        <v>3639558</v>
      </c>
      <c r="F182" s="3"/>
    </row>
    <row r="183" spans="1:6" ht="15.75">
      <c r="A183" s="10" t="s">
        <v>548</v>
      </c>
      <c r="B183" s="19">
        <v>3109</v>
      </c>
      <c r="C183" s="19">
        <v>31387</v>
      </c>
      <c r="D183" s="30">
        <v>591899</v>
      </c>
      <c r="E183" s="30">
        <v>4928142</v>
      </c>
      <c r="F183" s="3"/>
    </row>
    <row r="184" spans="1:6" ht="15.75">
      <c r="A184" s="10" t="s">
        <v>549</v>
      </c>
      <c r="B184" s="19">
        <v>2252</v>
      </c>
      <c r="C184" s="19">
        <v>23445</v>
      </c>
      <c r="D184" s="30">
        <v>450350</v>
      </c>
      <c r="E184" s="30">
        <v>3775832</v>
      </c>
      <c r="F184" s="3"/>
    </row>
    <row r="185" spans="1:6" ht="15.75">
      <c r="A185" s="10" t="s">
        <v>550</v>
      </c>
      <c r="B185" s="19">
        <v>857</v>
      </c>
      <c r="C185" s="19">
        <v>7942</v>
      </c>
      <c r="D185" s="30">
        <v>141549</v>
      </c>
      <c r="E185" s="30">
        <v>1152310</v>
      </c>
      <c r="F185" s="3"/>
    </row>
    <row r="186" spans="1:6" ht="15.75">
      <c r="A186" s="10" t="s">
        <v>551</v>
      </c>
      <c r="B186" s="19">
        <v>2831</v>
      </c>
      <c r="C186" s="19">
        <v>124135</v>
      </c>
      <c r="D186" s="30">
        <v>2562357</v>
      </c>
      <c r="E186" s="30">
        <v>27010210</v>
      </c>
      <c r="F186" s="3"/>
    </row>
    <row r="187" spans="1:6" ht="15.75">
      <c r="A187" s="10" t="s">
        <v>552</v>
      </c>
      <c r="B187" s="19">
        <v>356</v>
      </c>
      <c r="C187" s="19">
        <v>72369</v>
      </c>
      <c r="D187" s="30">
        <v>1447827</v>
      </c>
      <c r="E187" s="30">
        <v>12310635</v>
      </c>
      <c r="F187" s="3"/>
    </row>
    <row r="188" spans="1:6" ht="15.75">
      <c r="A188" s="10" t="s">
        <v>553</v>
      </c>
      <c r="B188" s="19">
        <v>2475</v>
      </c>
      <c r="C188" s="19">
        <v>51766</v>
      </c>
      <c r="D188" s="30">
        <v>1114530</v>
      </c>
      <c r="E188" s="30">
        <v>14699575</v>
      </c>
      <c r="F188" s="3"/>
    </row>
    <row r="189" spans="1:6" ht="15.75">
      <c r="A189" s="10" t="s">
        <v>554</v>
      </c>
      <c r="B189" s="19">
        <v>7332</v>
      </c>
      <c r="C189" s="19">
        <v>43461</v>
      </c>
      <c r="D189" s="30">
        <v>1351680</v>
      </c>
      <c r="E189" s="30">
        <v>9377835</v>
      </c>
      <c r="F189" s="3"/>
    </row>
    <row r="190" spans="1:6" ht="15.75">
      <c r="A190" s="10" t="s">
        <v>199</v>
      </c>
      <c r="B190" s="19">
        <v>1094</v>
      </c>
      <c r="C190" s="19">
        <v>4438</v>
      </c>
      <c r="D190" s="30">
        <v>95103</v>
      </c>
      <c r="E190" s="30">
        <v>454986</v>
      </c>
      <c r="F190" s="3"/>
    </row>
    <row r="191" spans="1:6" ht="15.75">
      <c r="A191" s="10" t="s">
        <v>555</v>
      </c>
      <c r="B191" s="19">
        <v>2471</v>
      </c>
      <c r="C191" s="19">
        <v>16600</v>
      </c>
      <c r="D191" s="30">
        <v>307017</v>
      </c>
      <c r="E191" s="30">
        <v>2388979</v>
      </c>
      <c r="F191" s="3"/>
    </row>
    <row r="192" spans="1:6" ht="15.75">
      <c r="A192" s="10" t="s">
        <v>556</v>
      </c>
      <c r="B192" s="19">
        <v>1042</v>
      </c>
      <c r="C192" s="19">
        <v>6226</v>
      </c>
      <c r="D192" s="30">
        <v>159922</v>
      </c>
      <c r="E192" s="30">
        <v>956011</v>
      </c>
      <c r="F192" s="3"/>
    </row>
    <row r="193" spans="1:6" ht="15.75">
      <c r="A193" s="10" t="s">
        <v>557</v>
      </c>
      <c r="B193" s="19">
        <v>2725</v>
      </c>
      <c r="C193" s="19">
        <v>16197</v>
      </c>
      <c r="D193" s="30">
        <v>789638</v>
      </c>
      <c r="E193" s="30">
        <v>5577859</v>
      </c>
      <c r="F193" s="3"/>
    </row>
    <row r="194" spans="1:6" ht="15.75">
      <c r="A194" s="10" t="s">
        <v>558</v>
      </c>
      <c r="B194" s="19">
        <v>4801</v>
      </c>
      <c r="C194" s="19">
        <v>41441</v>
      </c>
      <c r="D194" s="30">
        <v>1996677</v>
      </c>
      <c r="E194" s="30">
        <v>24589448</v>
      </c>
      <c r="F194" s="3"/>
    </row>
    <row r="195" spans="1:6" ht="15.75">
      <c r="A195" s="10" t="s">
        <v>559</v>
      </c>
      <c r="B195" s="19">
        <v>2363</v>
      </c>
      <c r="C195" s="19">
        <v>24364</v>
      </c>
      <c r="D195" s="30">
        <v>1304928</v>
      </c>
      <c r="E195" s="30">
        <v>17445229</v>
      </c>
      <c r="F195" s="3"/>
    </row>
    <row r="196" spans="1:6" ht="15.75">
      <c r="A196" s="10" t="s">
        <v>560</v>
      </c>
      <c r="B196" s="19">
        <v>263</v>
      </c>
      <c r="C196" s="19">
        <v>1730</v>
      </c>
      <c r="D196" s="30">
        <v>59163</v>
      </c>
      <c r="E196" s="30">
        <v>367355</v>
      </c>
      <c r="F196" s="3"/>
    </row>
    <row r="197" spans="1:6" ht="15.75">
      <c r="A197" s="10" t="s">
        <v>561</v>
      </c>
      <c r="B197" s="19">
        <v>2175</v>
      </c>
      <c r="C197" s="19">
        <v>15347</v>
      </c>
      <c r="D197" s="30">
        <v>632586</v>
      </c>
      <c r="E197" s="30">
        <v>6776864</v>
      </c>
      <c r="F197" s="3"/>
    </row>
    <row r="198" spans="1:6" ht="15.75">
      <c r="A198" s="10"/>
      <c r="B198" s="19"/>
      <c r="C198" s="19"/>
      <c r="D198" s="30"/>
      <c r="E198" s="30"/>
      <c r="F198" s="3"/>
    </row>
    <row r="199" spans="1:6" ht="17.25">
      <c r="A199" s="10" t="s">
        <v>745</v>
      </c>
      <c r="B199" s="20">
        <f>+B200+B203+B206+B209+B216+B219+B223+'[1]B-2d'!B158+'[1]B-2d'!B161</f>
        <v>10756</v>
      </c>
      <c r="C199" s="20">
        <v>240587</v>
      </c>
      <c r="D199" s="30">
        <v>9676996</v>
      </c>
      <c r="E199" s="30">
        <v>43409178</v>
      </c>
      <c r="F199" s="3"/>
    </row>
    <row r="200" spans="1:6" ht="15.75">
      <c r="A200" s="10" t="s">
        <v>562</v>
      </c>
      <c r="B200" s="20">
        <v>341</v>
      </c>
      <c r="C200" s="20">
        <v>32868</v>
      </c>
      <c r="D200" s="30">
        <v>1928310</v>
      </c>
      <c r="E200" s="30">
        <v>19836308</v>
      </c>
      <c r="F200" s="3"/>
    </row>
    <row r="201" spans="1:6" ht="15.75">
      <c r="A201" s="10" t="s">
        <v>563</v>
      </c>
      <c r="B201" s="20">
        <v>235</v>
      </c>
      <c r="C201" s="20">
        <v>31209</v>
      </c>
      <c r="D201" s="30">
        <v>1822473</v>
      </c>
      <c r="E201" s="30">
        <v>19355203</v>
      </c>
      <c r="F201" s="3"/>
    </row>
    <row r="202" spans="1:6" ht="15.75">
      <c r="A202" s="10" t="s">
        <v>564</v>
      </c>
      <c r="B202" s="20">
        <v>106</v>
      </c>
      <c r="C202" s="20">
        <v>1659</v>
      </c>
      <c r="D202" s="30">
        <v>105837</v>
      </c>
      <c r="E202" s="30">
        <v>481105</v>
      </c>
      <c r="F202" s="3"/>
    </row>
    <row r="203" spans="1:6" ht="15.75">
      <c r="A203" s="10" t="s">
        <v>565</v>
      </c>
      <c r="B203" s="20">
        <v>129</v>
      </c>
      <c r="C203" s="20" t="s">
        <v>566</v>
      </c>
      <c r="D203" s="30" t="s">
        <v>4</v>
      </c>
      <c r="E203" s="30" t="s">
        <v>4</v>
      </c>
      <c r="F203" s="3"/>
    </row>
    <row r="204" spans="1:6" ht="15.75">
      <c r="A204" s="10" t="s">
        <v>567</v>
      </c>
      <c r="B204" s="20">
        <v>92</v>
      </c>
      <c r="C204" s="20" t="s">
        <v>566</v>
      </c>
      <c r="D204" s="30" t="s">
        <v>4</v>
      </c>
      <c r="E204" s="30" t="s">
        <v>4</v>
      </c>
      <c r="F204" s="3"/>
    </row>
    <row r="205" spans="1:6" ht="15.75">
      <c r="A205" s="10" t="s">
        <v>568</v>
      </c>
      <c r="B205" s="20">
        <v>37</v>
      </c>
      <c r="C205" s="20" t="s">
        <v>214</v>
      </c>
      <c r="D205" s="30" t="s">
        <v>4</v>
      </c>
      <c r="E205" s="30" t="s">
        <v>4</v>
      </c>
      <c r="F205" s="3"/>
    </row>
    <row r="206" spans="1:6" ht="15.75">
      <c r="A206" s="10" t="s">
        <v>569</v>
      </c>
      <c r="B206" s="20">
        <v>4529</v>
      </c>
      <c r="C206" s="20">
        <v>40694</v>
      </c>
      <c r="D206" s="30">
        <v>1650048</v>
      </c>
      <c r="E206" s="30">
        <v>5767499</v>
      </c>
      <c r="F206" s="3"/>
    </row>
    <row r="207" spans="1:6" ht="15.75">
      <c r="A207" s="10" t="s">
        <v>570</v>
      </c>
      <c r="B207" s="20">
        <v>2553</v>
      </c>
      <c r="C207" s="20">
        <v>24036</v>
      </c>
      <c r="D207" s="30">
        <v>996957</v>
      </c>
      <c r="E207" s="30">
        <v>3360583</v>
      </c>
      <c r="F207" s="3"/>
    </row>
    <row r="208" spans="1:6" ht="15.75">
      <c r="A208" s="10" t="s">
        <v>571</v>
      </c>
      <c r="B208" s="20">
        <v>1976</v>
      </c>
      <c r="C208" s="20">
        <v>16658</v>
      </c>
      <c r="D208" s="30">
        <v>653091</v>
      </c>
      <c r="E208" s="30">
        <v>2406916</v>
      </c>
      <c r="F208" s="3"/>
    </row>
    <row r="209" spans="1:6" ht="15.75">
      <c r="A209" s="10" t="s">
        <v>572</v>
      </c>
      <c r="B209" s="20">
        <v>2895</v>
      </c>
      <c r="C209" s="20">
        <v>78857</v>
      </c>
      <c r="D209" s="30">
        <v>2203413</v>
      </c>
      <c r="E209" s="30">
        <v>5610431</v>
      </c>
      <c r="F209" s="3"/>
    </row>
    <row r="210" spans="1:6" ht="15.75">
      <c r="A210" s="10" t="s">
        <v>573</v>
      </c>
      <c r="B210" s="20">
        <v>121</v>
      </c>
      <c r="C210" s="20">
        <v>7963</v>
      </c>
      <c r="D210" s="30">
        <v>454239</v>
      </c>
      <c r="E210" s="30">
        <v>677425</v>
      </c>
      <c r="F210" s="3"/>
    </row>
    <row r="211" spans="1:6" ht="15.75">
      <c r="A211" s="10" t="s">
        <v>574</v>
      </c>
      <c r="B211" s="20">
        <v>54</v>
      </c>
      <c r="C211" s="20">
        <v>1681</v>
      </c>
      <c r="D211" s="30">
        <v>50202</v>
      </c>
      <c r="E211" s="30">
        <v>136714</v>
      </c>
      <c r="F211" s="3"/>
    </row>
    <row r="212" spans="1:6" ht="15.75">
      <c r="A212" s="10" t="s">
        <v>575</v>
      </c>
      <c r="B212" s="20">
        <v>1744</v>
      </c>
      <c r="C212" s="20">
        <v>11989</v>
      </c>
      <c r="D212" s="30">
        <v>306508</v>
      </c>
      <c r="E212" s="30">
        <v>1720991</v>
      </c>
      <c r="F212" s="3"/>
    </row>
    <row r="213" spans="1:6" ht="15.75">
      <c r="A213" s="10" t="s">
        <v>576</v>
      </c>
      <c r="B213" s="20">
        <v>420</v>
      </c>
      <c r="C213" s="20">
        <v>44333</v>
      </c>
      <c r="D213" s="30">
        <v>1039294</v>
      </c>
      <c r="E213" s="30">
        <v>2133282</v>
      </c>
      <c r="F213" s="3"/>
    </row>
    <row r="214" spans="1:6" ht="15.75">
      <c r="A214" s="10" t="s">
        <v>577</v>
      </c>
      <c r="B214" s="20">
        <v>108</v>
      </c>
      <c r="C214" s="20">
        <v>2371</v>
      </c>
      <c r="D214" s="30">
        <v>69025</v>
      </c>
      <c r="E214" s="30">
        <v>269260</v>
      </c>
      <c r="F214" s="3"/>
    </row>
    <row r="215" spans="1:6" ht="15.75">
      <c r="A215" s="10" t="s">
        <v>578</v>
      </c>
      <c r="B215" s="20">
        <v>448</v>
      </c>
      <c r="C215" s="20">
        <v>10520</v>
      </c>
      <c r="D215" s="30">
        <v>284145</v>
      </c>
      <c r="E215" s="30">
        <v>672759</v>
      </c>
      <c r="F215" s="3"/>
    </row>
    <row r="216" spans="1:6" ht="15.75">
      <c r="A216" s="10" t="s">
        <v>579</v>
      </c>
      <c r="B216" s="20">
        <v>59</v>
      </c>
      <c r="C216" s="22" t="s">
        <v>580</v>
      </c>
      <c r="D216" s="30" t="s">
        <v>4</v>
      </c>
      <c r="E216" s="30" t="s">
        <v>4</v>
      </c>
      <c r="F216" s="3"/>
    </row>
    <row r="217" spans="1:6" ht="15.75">
      <c r="A217" s="10" t="s">
        <v>581</v>
      </c>
      <c r="B217" s="20">
        <v>48</v>
      </c>
      <c r="C217" s="20">
        <v>302</v>
      </c>
      <c r="D217" s="30">
        <v>32378</v>
      </c>
      <c r="E217" s="30">
        <v>264490</v>
      </c>
      <c r="F217" s="3"/>
    </row>
    <row r="218" spans="1:6" ht="15.75">
      <c r="A218" s="10" t="s">
        <v>582</v>
      </c>
      <c r="B218" s="20">
        <v>10</v>
      </c>
      <c r="C218" s="20" t="s">
        <v>233</v>
      </c>
      <c r="D218" s="30" t="s">
        <v>4</v>
      </c>
      <c r="E218" s="30" t="s">
        <v>4</v>
      </c>
      <c r="F218" s="3"/>
    </row>
    <row r="219" spans="1:6" ht="15.75">
      <c r="A219" s="10" t="s">
        <v>583</v>
      </c>
      <c r="B219" s="20">
        <v>171</v>
      </c>
      <c r="C219" s="20" t="s">
        <v>5</v>
      </c>
      <c r="D219" s="30" t="s">
        <v>4</v>
      </c>
      <c r="E219" s="30" t="s">
        <v>4</v>
      </c>
      <c r="F219" s="3"/>
    </row>
    <row r="220" spans="1:6" ht="15.75">
      <c r="A220" s="10" t="s">
        <v>584</v>
      </c>
      <c r="B220" s="20">
        <v>51</v>
      </c>
      <c r="C220" s="20">
        <v>1973</v>
      </c>
      <c r="D220" s="30">
        <v>58687</v>
      </c>
      <c r="E220" s="30">
        <v>196238</v>
      </c>
      <c r="F220" s="3"/>
    </row>
    <row r="221" spans="1:6" ht="15.75">
      <c r="A221" s="10" t="s">
        <v>585</v>
      </c>
      <c r="B221" s="20">
        <v>110</v>
      </c>
      <c r="C221" s="20">
        <v>1037</v>
      </c>
      <c r="D221" s="30">
        <v>37867</v>
      </c>
      <c r="E221" s="30">
        <v>149901</v>
      </c>
      <c r="F221" s="3"/>
    </row>
    <row r="222" spans="1:6" ht="15.75">
      <c r="A222" s="10" t="s">
        <v>586</v>
      </c>
      <c r="B222" s="20">
        <v>10</v>
      </c>
      <c r="C222" s="20" t="s">
        <v>228</v>
      </c>
      <c r="D222" s="30" t="s">
        <v>4</v>
      </c>
      <c r="E222" s="30" t="s">
        <v>4</v>
      </c>
      <c r="F222" s="3"/>
    </row>
    <row r="223" spans="1:6" ht="15.75">
      <c r="A223" s="10" t="s">
        <v>587</v>
      </c>
      <c r="B223" s="20">
        <v>2632</v>
      </c>
      <c r="C223" s="20">
        <v>33251</v>
      </c>
      <c r="D223" s="30">
        <v>1585949</v>
      </c>
      <c r="E223" s="30">
        <v>5352222</v>
      </c>
      <c r="F223" s="3"/>
    </row>
    <row r="224" spans="1:6" ht="15.75">
      <c r="A224" s="10" t="s">
        <v>588</v>
      </c>
      <c r="B224" s="20">
        <v>211</v>
      </c>
      <c r="C224" s="20">
        <v>10569</v>
      </c>
      <c r="D224" s="30">
        <v>362317</v>
      </c>
      <c r="E224" s="30">
        <v>1017712</v>
      </c>
      <c r="F224" s="3"/>
    </row>
    <row r="225" spans="1:6" ht="15.75">
      <c r="A225" s="10" t="s">
        <v>589</v>
      </c>
      <c r="B225" s="20">
        <v>27</v>
      </c>
      <c r="C225" s="20">
        <v>270</v>
      </c>
      <c r="D225" s="30">
        <v>10939</v>
      </c>
      <c r="E225" s="30">
        <v>39670</v>
      </c>
      <c r="F225" s="3"/>
    </row>
    <row r="226" spans="1:6" ht="15.75">
      <c r="A226" s="10" t="s">
        <v>590</v>
      </c>
      <c r="B226" s="20">
        <v>90</v>
      </c>
      <c r="C226" s="20">
        <v>1768</v>
      </c>
      <c r="D226" s="30">
        <v>132585</v>
      </c>
      <c r="E226" s="30">
        <v>458058</v>
      </c>
      <c r="F226" s="3"/>
    </row>
    <row r="227" spans="1:6" ht="15.75">
      <c r="A227" s="10" t="s">
        <v>591</v>
      </c>
      <c r="B227" s="20">
        <v>526</v>
      </c>
      <c r="C227" s="20">
        <v>3239</v>
      </c>
      <c r="D227" s="30">
        <v>95693</v>
      </c>
      <c r="E227" s="30">
        <v>277734</v>
      </c>
      <c r="F227" s="3"/>
    </row>
    <row r="228" spans="1:6" ht="15.75">
      <c r="A228" s="10" t="s">
        <v>592</v>
      </c>
      <c r="B228" s="20">
        <v>1696</v>
      </c>
      <c r="C228" s="20">
        <v>17014</v>
      </c>
      <c r="D228" s="30">
        <v>973806</v>
      </c>
      <c r="E228" s="30">
        <v>3523040</v>
      </c>
      <c r="F228" s="3"/>
    </row>
    <row r="229" spans="1:6" ht="15.75">
      <c r="A229" s="23" t="s">
        <v>593</v>
      </c>
      <c r="B229" s="24">
        <v>82</v>
      </c>
      <c r="C229" s="25">
        <v>391</v>
      </c>
      <c r="D229" s="30">
        <v>10609</v>
      </c>
      <c r="E229" s="30">
        <v>36008</v>
      </c>
      <c r="F229" s="3"/>
    </row>
    <row r="230" spans="1:6" ht="15.75">
      <c r="A230" s="10" t="s">
        <v>594</v>
      </c>
      <c r="B230" s="20">
        <v>1043</v>
      </c>
      <c r="C230" s="20">
        <v>30677</v>
      </c>
      <c r="D230" s="30">
        <v>1256544</v>
      </c>
      <c r="E230" s="30">
        <v>3976518</v>
      </c>
      <c r="F230" s="3"/>
    </row>
    <row r="231" spans="1:6" ht="15.75">
      <c r="A231" s="10" t="s">
        <v>595</v>
      </c>
      <c r="B231" s="20">
        <v>572</v>
      </c>
      <c r="C231" s="20">
        <v>26678</v>
      </c>
      <c r="D231" s="30">
        <v>1162137</v>
      </c>
      <c r="E231" s="30">
        <v>3677847</v>
      </c>
      <c r="F231" s="3"/>
    </row>
    <row r="232" spans="1:6" ht="15.75">
      <c r="A232" s="10" t="s">
        <v>596</v>
      </c>
      <c r="B232" s="20">
        <v>471</v>
      </c>
      <c r="C232" s="20">
        <v>3999</v>
      </c>
      <c r="D232" s="30">
        <v>94407</v>
      </c>
      <c r="E232" s="30">
        <v>298671</v>
      </c>
      <c r="F232" s="3"/>
    </row>
    <row r="233" spans="1:6" ht="15.75">
      <c r="A233" s="10" t="s">
        <v>597</v>
      </c>
      <c r="B233" s="20">
        <v>513</v>
      </c>
      <c r="C233" s="20">
        <v>18576</v>
      </c>
      <c r="D233" s="30">
        <v>743609</v>
      </c>
      <c r="E233" s="30">
        <v>583680</v>
      </c>
      <c r="F233" s="3"/>
    </row>
    <row r="234" spans="1:6" ht="15.75">
      <c r="A234" s="10"/>
      <c r="B234" s="20"/>
      <c r="C234" s="20"/>
      <c r="D234" s="30"/>
      <c r="E234" s="30"/>
      <c r="F234" s="3"/>
    </row>
    <row r="235" spans="1:6" ht="17.25">
      <c r="A235" s="10" t="s">
        <v>746</v>
      </c>
      <c r="B235" s="20">
        <v>11335</v>
      </c>
      <c r="C235" s="20">
        <v>286744</v>
      </c>
      <c r="D235" s="30">
        <v>25031824</v>
      </c>
      <c r="E235" s="30" t="s">
        <v>282</v>
      </c>
      <c r="F235" s="3"/>
    </row>
    <row r="236" spans="1:6" ht="15.75">
      <c r="A236" s="10" t="s">
        <v>598</v>
      </c>
      <c r="B236" s="20">
        <v>1956</v>
      </c>
      <c r="C236" s="20">
        <v>71481</v>
      </c>
      <c r="D236" s="30">
        <v>6383712</v>
      </c>
      <c r="E236" s="30">
        <v>26433039</v>
      </c>
      <c r="F236" s="3"/>
    </row>
    <row r="237" spans="1:6" ht="15.75">
      <c r="A237" s="10" t="s">
        <v>599</v>
      </c>
      <c r="B237" s="20">
        <v>1513</v>
      </c>
      <c r="C237" s="20">
        <v>56852</v>
      </c>
      <c r="D237" s="30">
        <v>4438289</v>
      </c>
      <c r="E237" s="30">
        <v>20456749</v>
      </c>
      <c r="F237" s="3"/>
    </row>
    <row r="238" spans="1:6" ht="15.75">
      <c r="A238" s="10" t="s">
        <v>600</v>
      </c>
      <c r="B238" s="20">
        <v>443</v>
      </c>
      <c r="C238" s="20">
        <v>14629</v>
      </c>
      <c r="D238" s="30">
        <v>1945423</v>
      </c>
      <c r="E238" s="30">
        <v>5976290</v>
      </c>
      <c r="F238" s="3"/>
    </row>
    <row r="239" spans="1:6" ht="15.75">
      <c r="A239" s="10" t="s">
        <v>601</v>
      </c>
      <c r="B239" s="20">
        <v>3290</v>
      </c>
      <c r="C239" s="20">
        <v>32463</v>
      </c>
      <c r="D239" s="30">
        <v>2263113</v>
      </c>
      <c r="E239" s="30" t="s">
        <v>282</v>
      </c>
      <c r="F239" s="3"/>
    </row>
    <row r="240" spans="1:6" ht="15.75">
      <c r="A240" s="10" t="s">
        <v>602</v>
      </c>
      <c r="B240" s="20">
        <v>2661</v>
      </c>
      <c r="C240" s="20">
        <v>26319</v>
      </c>
      <c r="D240" s="30">
        <v>1523870</v>
      </c>
      <c r="E240" s="30" t="s">
        <v>282</v>
      </c>
      <c r="F240" s="3"/>
    </row>
    <row r="241" spans="1:6" ht="15.75">
      <c r="A241" s="10" t="s">
        <v>603</v>
      </c>
      <c r="B241" s="20">
        <v>629</v>
      </c>
      <c r="C241" s="20">
        <v>6144</v>
      </c>
      <c r="D241" s="30">
        <v>739243</v>
      </c>
      <c r="E241" s="30" t="s">
        <v>282</v>
      </c>
      <c r="F241" s="3"/>
    </row>
    <row r="242" spans="1:6" ht="15.75">
      <c r="A242" s="10" t="s">
        <v>604</v>
      </c>
      <c r="B242" s="20">
        <v>624</v>
      </c>
      <c r="C242" s="20">
        <v>43156</v>
      </c>
      <c r="D242" s="30">
        <v>5026892</v>
      </c>
      <c r="E242" s="30">
        <v>38729245</v>
      </c>
      <c r="F242" s="3"/>
    </row>
    <row r="243" spans="1:6" ht="15.75">
      <c r="A243" s="10" t="s">
        <v>605</v>
      </c>
      <c r="B243" s="20">
        <v>514</v>
      </c>
      <c r="C243" s="20" t="s">
        <v>159</v>
      </c>
      <c r="D243" s="30" t="s">
        <v>4</v>
      </c>
      <c r="E243" s="30" t="s">
        <v>4</v>
      </c>
      <c r="F243" s="3"/>
    </row>
    <row r="244" spans="1:6" ht="15.75">
      <c r="A244" s="10" t="s">
        <v>606</v>
      </c>
      <c r="B244" s="20">
        <v>110</v>
      </c>
      <c r="C244" s="20" t="s">
        <v>169</v>
      </c>
      <c r="D244" s="30" t="s">
        <v>4</v>
      </c>
      <c r="E244" s="30" t="s">
        <v>4</v>
      </c>
      <c r="F244" s="3"/>
    </row>
    <row r="245" spans="1:6" ht="15.75">
      <c r="A245" s="10" t="s">
        <v>607</v>
      </c>
      <c r="B245" s="20">
        <v>718</v>
      </c>
      <c r="C245" s="20">
        <v>17362</v>
      </c>
      <c r="D245" s="30">
        <v>2039321</v>
      </c>
      <c r="E245" s="30">
        <v>6561013</v>
      </c>
      <c r="F245" s="3"/>
    </row>
    <row r="246" spans="1:6" ht="15.75">
      <c r="A246" s="10" t="s">
        <v>608</v>
      </c>
      <c r="B246" s="20">
        <f>+B247+B251+B252+B253</f>
        <v>3070</v>
      </c>
      <c r="C246" s="20">
        <v>73996</v>
      </c>
      <c r="D246" s="30">
        <v>5878045</v>
      </c>
      <c r="E246" s="30" t="s">
        <v>282</v>
      </c>
      <c r="F246" s="3"/>
    </row>
    <row r="247" spans="1:6" ht="15.75">
      <c r="A247" s="10" t="s">
        <v>609</v>
      </c>
      <c r="B247" s="20">
        <v>1930</v>
      </c>
      <c r="C247" s="20">
        <v>58330</v>
      </c>
      <c r="D247" s="30">
        <v>4849144</v>
      </c>
      <c r="E247" s="30" t="s">
        <v>282</v>
      </c>
      <c r="F247" s="3"/>
    </row>
    <row r="248" spans="1:6" ht="15.75">
      <c r="A248" s="10" t="s">
        <v>610</v>
      </c>
      <c r="B248" s="20">
        <v>1440</v>
      </c>
      <c r="C248" s="20">
        <v>36108</v>
      </c>
      <c r="D248" s="30">
        <v>2854310</v>
      </c>
      <c r="E248" s="30" t="s">
        <v>282</v>
      </c>
      <c r="F248" s="3"/>
    </row>
    <row r="249" spans="1:6" ht="15.75">
      <c r="A249" s="10" t="s">
        <v>611</v>
      </c>
      <c r="B249" s="20">
        <v>404</v>
      </c>
      <c r="C249" s="20">
        <v>21681</v>
      </c>
      <c r="D249" s="30">
        <v>1963119</v>
      </c>
      <c r="E249" s="30" t="s">
        <v>282</v>
      </c>
      <c r="F249" s="3"/>
    </row>
    <row r="250" spans="1:6" ht="15.75">
      <c r="A250" s="10" t="s">
        <v>612</v>
      </c>
      <c r="B250" s="20">
        <v>86</v>
      </c>
      <c r="C250" s="20">
        <v>541</v>
      </c>
      <c r="D250" s="30">
        <v>31715</v>
      </c>
      <c r="E250" s="30">
        <v>150906</v>
      </c>
      <c r="F250" s="3"/>
    </row>
    <row r="251" spans="1:6" ht="15.75">
      <c r="A251" s="10" t="s">
        <v>613</v>
      </c>
      <c r="B251" s="20">
        <v>767</v>
      </c>
      <c r="C251" s="20">
        <v>11475</v>
      </c>
      <c r="D251" s="30">
        <v>672364</v>
      </c>
      <c r="E251" s="30" t="s">
        <v>282</v>
      </c>
      <c r="F251" s="3"/>
    </row>
    <row r="252" spans="1:6" ht="15.75">
      <c r="A252" s="10" t="s">
        <v>614</v>
      </c>
      <c r="B252" s="20">
        <v>26</v>
      </c>
      <c r="C252" s="20" t="s">
        <v>580</v>
      </c>
      <c r="D252" s="30" t="s">
        <v>4</v>
      </c>
      <c r="E252" s="30" t="s">
        <v>4</v>
      </c>
      <c r="F252" s="3"/>
    </row>
    <row r="253" spans="1:6" ht="15.75">
      <c r="A253" s="10" t="s">
        <v>615</v>
      </c>
      <c r="B253" s="20">
        <v>347</v>
      </c>
      <c r="C253" s="20" t="s">
        <v>5</v>
      </c>
      <c r="D253" s="30" t="s">
        <v>4</v>
      </c>
      <c r="E253" s="30" t="s">
        <v>4</v>
      </c>
      <c r="F253" s="3"/>
    </row>
    <row r="254" spans="1:6" ht="15.75">
      <c r="A254" s="10" t="s">
        <v>616</v>
      </c>
      <c r="B254" s="20">
        <v>170</v>
      </c>
      <c r="C254" s="20" t="s">
        <v>566</v>
      </c>
      <c r="D254" s="30" t="s">
        <v>4</v>
      </c>
      <c r="E254" s="30" t="s">
        <v>4</v>
      </c>
      <c r="F254" s="3"/>
    </row>
    <row r="255" spans="1:6" ht="15.75">
      <c r="A255" s="10" t="s">
        <v>617</v>
      </c>
      <c r="B255" s="20">
        <v>177</v>
      </c>
      <c r="C255" s="20">
        <v>2300</v>
      </c>
      <c r="D255" s="30">
        <v>234709</v>
      </c>
      <c r="E255" s="30">
        <v>826417</v>
      </c>
      <c r="F255" s="3"/>
    </row>
    <row r="256" spans="1:6" ht="15.75">
      <c r="A256" s="10" t="s">
        <v>618</v>
      </c>
      <c r="B256" s="26">
        <f>SUM(B257:B258)</f>
        <v>1138</v>
      </c>
      <c r="C256" s="26">
        <f>SUM(C257:C258)</f>
        <v>37826</v>
      </c>
      <c r="D256" s="30">
        <f>(SUM(D257:D258))*1</f>
        <v>3042942</v>
      </c>
      <c r="E256" s="30">
        <f>(SUM(E257:E258))*1</f>
        <v>9031535</v>
      </c>
      <c r="F256" s="3"/>
    </row>
    <row r="257" spans="1:6" ht="15.75">
      <c r="A257" s="10" t="s">
        <v>619</v>
      </c>
      <c r="B257" s="20">
        <v>258</v>
      </c>
      <c r="C257" s="20">
        <v>5390</v>
      </c>
      <c r="D257" s="30">
        <v>668475</v>
      </c>
      <c r="E257" s="30">
        <v>2414491</v>
      </c>
      <c r="F257" s="3"/>
    </row>
    <row r="258" spans="1:6" ht="15.75">
      <c r="A258" s="10" t="s">
        <v>620</v>
      </c>
      <c r="B258" s="22">
        <v>880</v>
      </c>
      <c r="C258" s="22">
        <v>32436</v>
      </c>
      <c r="D258" s="30">
        <v>2374467</v>
      </c>
      <c r="E258" s="30">
        <v>6617044</v>
      </c>
      <c r="F258" s="3"/>
    </row>
    <row r="259" spans="1:6" ht="15.75">
      <c r="A259" s="10" t="s">
        <v>621</v>
      </c>
      <c r="B259" s="20">
        <v>54</v>
      </c>
      <c r="C259" s="20">
        <v>1391</v>
      </c>
      <c r="D259" s="30">
        <v>121512</v>
      </c>
      <c r="E259" s="30">
        <v>440737</v>
      </c>
      <c r="F259" s="3"/>
    </row>
    <row r="260" spans="1:6" ht="15.75">
      <c r="A260" s="10"/>
      <c r="B260" s="20"/>
      <c r="C260" s="20"/>
      <c r="D260" s="30"/>
      <c r="E260" s="30"/>
      <c r="F260" s="3"/>
    </row>
    <row r="261" spans="1:6" ht="15.75">
      <c r="A261" s="10" t="s">
        <v>622</v>
      </c>
      <c r="B261" s="20">
        <f>+B262+B263+B267+B271</f>
        <v>27518</v>
      </c>
      <c r="C261" s="20">
        <f>+C262+C263+C267+C271</f>
        <v>539761</v>
      </c>
      <c r="D261" s="30">
        <v>98775977</v>
      </c>
      <c r="E261" s="30" t="s">
        <v>282</v>
      </c>
      <c r="F261" s="3"/>
    </row>
    <row r="262" spans="1:6" ht="15.75">
      <c r="A262" s="10" t="s">
        <v>623</v>
      </c>
      <c r="B262" s="20">
        <v>2</v>
      </c>
      <c r="C262" s="20">
        <v>2676</v>
      </c>
      <c r="D262" s="30">
        <v>389214</v>
      </c>
      <c r="E262" s="30">
        <v>56361000</v>
      </c>
      <c r="F262" s="3"/>
    </row>
    <row r="263" spans="1:6" ht="15.75">
      <c r="A263" s="10" t="s">
        <v>624</v>
      </c>
      <c r="B263" s="20">
        <v>9697</v>
      </c>
      <c r="C263" s="20">
        <v>183456</v>
      </c>
      <c r="D263" s="30">
        <v>20779169</v>
      </c>
      <c r="E263" s="30" t="s">
        <v>282</v>
      </c>
      <c r="F263" s="3"/>
    </row>
    <row r="264" spans="1:6" ht="15.75">
      <c r="A264" s="10" t="s">
        <v>625</v>
      </c>
      <c r="B264" s="20">
        <v>7045</v>
      </c>
      <c r="C264" s="20">
        <v>147132</v>
      </c>
      <c r="D264" s="30">
        <v>16308117</v>
      </c>
      <c r="E264" s="30" t="s">
        <v>282</v>
      </c>
      <c r="F264" s="3"/>
    </row>
    <row r="265" spans="1:6" ht="15.75">
      <c r="A265" s="10" t="s">
        <v>626</v>
      </c>
      <c r="B265" s="20">
        <v>1254</v>
      </c>
      <c r="C265" s="20">
        <v>24332</v>
      </c>
      <c r="D265" s="30">
        <v>3410199</v>
      </c>
      <c r="E265" s="30">
        <v>34482710</v>
      </c>
      <c r="F265" s="3"/>
    </row>
    <row r="266" spans="1:6" ht="15.75">
      <c r="A266" s="10" t="s">
        <v>627</v>
      </c>
      <c r="B266" s="20">
        <v>1398</v>
      </c>
      <c r="C266" s="20">
        <v>11992</v>
      </c>
      <c r="D266" s="30">
        <v>1060853</v>
      </c>
      <c r="E266" s="30">
        <v>7011948</v>
      </c>
      <c r="F266" s="3"/>
    </row>
    <row r="267" spans="1:6" ht="15.75">
      <c r="A267" s="10" t="s">
        <v>628</v>
      </c>
      <c r="B267" s="20">
        <v>8518</v>
      </c>
      <c r="C267" s="20">
        <v>196170</v>
      </c>
      <c r="D267" s="30">
        <v>63331379</v>
      </c>
      <c r="E267" s="30">
        <v>189232632</v>
      </c>
      <c r="F267" s="3"/>
    </row>
    <row r="268" spans="1:6" ht="15.75">
      <c r="A268" s="10" t="s">
        <v>629</v>
      </c>
      <c r="B268" s="20">
        <v>3674</v>
      </c>
      <c r="C268" s="20">
        <v>109158</v>
      </c>
      <c r="D268" s="30">
        <v>35253080</v>
      </c>
      <c r="E268" s="30">
        <v>107253075</v>
      </c>
      <c r="F268" s="3"/>
    </row>
    <row r="269" spans="1:6" ht="15.75">
      <c r="A269" s="10" t="s">
        <v>630</v>
      </c>
      <c r="B269" s="20">
        <v>10</v>
      </c>
      <c r="C269" s="20">
        <v>2330</v>
      </c>
      <c r="D269" s="30">
        <v>529222</v>
      </c>
      <c r="E269" s="30">
        <v>4021854</v>
      </c>
      <c r="F269" s="3"/>
    </row>
    <row r="270" spans="1:6" ht="15.75">
      <c r="A270" s="10" t="s">
        <v>631</v>
      </c>
      <c r="B270" s="20">
        <v>4834</v>
      </c>
      <c r="C270" s="20">
        <v>84682</v>
      </c>
      <c r="D270" s="30">
        <v>27549077</v>
      </c>
      <c r="E270" s="30">
        <v>77957703</v>
      </c>
      <c r="F270" s="3"/>
    </row>
    <row r="271" spans="1:6" ht="15.75">
      <c r="A271" s="10" t="s">
        <v>632</v>
      </c>
      <c r="B271" s="20">
        <v>9301</v>
      </c>
      <c r="C271" s="20">
        <v>157459</v>
      </c>
      <c r="D271" s="30">
        <v>14276215</v>
      </c>
      <c r="E271" s="30" t="s">
        <v>282</v>
      </c>
      <c r="F271" s="3"/>
    </row>
    <row r="272" spans="1:6" ht="15.75">
      <c r="A272" s="10" t="s">
        <v>633</v>
      </c>
      <c r="B272" s="20">
        <v>1683</v>
      </c>
      <c r="C272" s="20">
        <v>100359</v>
      </c>
      <c r="D272" s="30">
        <v>10025818</v>
      </c>
      <c r="E272" s="30" t="s">
        <v>282</v>
      </c>
      <c r="F272" s="3"/>
    </row>
    <row r="273" spans="1:6" ht="15.75">
      <c r="A273" s="10" t="s">
        <v>634</v>
      </c>
      <c r="B273" s="20">
        <v>7618</v>
      </c>
      <c r="C273" s="20">
        <v>57100</v>
      </c>
      <c r="D273" s="30">
        <v>4250397</v>
      </c>
      <c r="E273" s="30">
        <v>13019859</v>
      </c>
      <c r="F273" s="3"/>
    </row>
    <row r="274" spans="1:6" ht="15.75">
      <c r="A274" s="10" t="s">
        <v>635</v>
      </c>
      <c r="B274" s="20" t="s">
        <v>282</v>
      </c>
      <c r="C274" s="20" t="s">
        <v>282</v>
      </c>
      <c r="D274" s="30" t="s">
        <v>282</v>
      </c>
      <c r="E274" s="30" t="s">
        <v>282</v>
      </c>
      <c r="F274" s="3"/>
    </row>
    <row r="275" spans="1:6" ht="15.75">
      <c r="A275" s="10"/>
      <c r="B275" s="3"/>
      <c r="C275" s="3"/>
      <c r="D275" s="30"/>
      <c r="E275" s="30"/>
      <c r="F275" s="3"/>
    </row>
    <row r="276" spans="1:6" ht="15.75">
      <c r="A276" s="10" t="s">
        <v>636</v>
      </c>
      <c r="B276" s="20">
        <f>+B277+B281+B286</f>
        <v>32033</v>
      </c>
      <c r="C276" s="20">
        <f>+C277+C281+C286</f>
        <v>166315</v>
      </c>
      <c r="D276" s="30">
        <v>8654394</v>
      </c>
      <c r="E276" s="30">
        <v>56409756</v>
      </c>
      <c r="F276" s="3"/>
    </row>
    <row r="277" spans="1:6" ht="15.75">
      <c r="A277" s="10" t="s">
        <v>637</v>
      </c>
      <c r="B277" s="20">
        <v>29454</v>
      </c>
      <c r="C277" s="20">
        <v>145083</v>
      </c>
      <c r="D277" s="30">
        <v>7556502</v>
      </c>
      <c r="E277" s="30">
        <v>48953279</v>
      </c>
      <c r="F277" s="3"/>
    </row>
    <row r="278" spans="1:6" ht="15.75">
      <c r="A278" s="10" t="s">
        <v>638</v>
      </c>
      <c r="B278" s="20">
        <v>17081</v>
      </c>
      <c r="C278" s="20">
        <v>74483</v>
      </c>
      <c r="D278" s="30">
        <v>3291184</v>
      </c>
      <c r="E278" s="30">
        <v>36429581</v>
      </c>
      <c r="F278" s="3"/>
    </row>
    <row r="279" spans="1:6" ht="15.75">
      <c r="A279" s="3" t="s">
        <v>639</v>
      </c>
      <c r="B279" s="20">
        <v>4570</v>
      </c>
      <c r="C279" s="20">
        <v>17788</v>
      </c>
      <c r="D279" s="30">
        <v>1429844</v>
      </c>
      <c r="E279" s="30">
        <v>5741198</v>
      </c>
      <c r="F279" s="3"/>
    </row>
    <row r="280" spans="1:6" ht="15.75">
      <c r="A280" s="10" t="s">
        <v>640</v>
      </c>
      <c r="B280" s="20">
        <v>7803</v>
      </c>
      <c r="C280" s="20">
        <v>52812</v>
      </c>
      <c r="D280" s="30">
        <v>2835474</v>
      </c>
      <c r="E280" s="30">
        <v>6782500</v>
      </c>
      <c r="F280" s="3"/>
    </row>
    <row r="281" spans="1:6" ht="15.75">
      <c r="A281" s="10" t="s">
        <v>641</v>
      </c>
      <c r="B281" s="20">
        <v>2440</v>
      </c>
      <c r="C281" s="20">
        <v>19080</v>
      </c>
      <c r="D281" s="30">
        <v>848190</v>
      </c>
      <c r="E281" s="30">
        <v>5215150</v>
      </c>
      <c r="F281" s="3"/>
    </row>
    <row r="282" spans="1:6" ht="15.75">
      <c r="A282" s="10" t="s">
        <v>642</v>
      </c>
      <c r="B282" s="20">
        <v>670</v>
      </c>
      <c r="C282" s="20">
        <v>5880</v>
      </c>
      <c r="D282" s="30">
        <v>234549</v>
      </c>
      <c r="E282" s="30">
        <v>1679611</v>
      </c>
      <c r="F282" s="3"/>
    </row>
    <row r="283" spans="1:6" ht="15.75">
      <c r="A283" s="10" t="s">
        <v>643</v>
      </c>
      <c r="B283" s="20">
        <v>1023</v>
      </c>
      <c r="C283" s="20">
        <v>6387</v>
      </c>
      <c r="D283" s="30">
        <v>221534</v>
      </c>
      <c r="E283" s="30">
        <v>877185</v>
      </c>
      <c r="F283" s="3"/>
    </row>
    <row r="284" spans="1:6" ht="15.75">
      <c r="A284" s="10" t="s">
        <v>644</v>
      </c>
      <c r="B284" s="20">
        <v>118</v>
      </c>
      <c r="C284" s="20">
        <v>601</v>
      </c>
      <c r="D284" s="30">
        <v>22301</v>
      </c>
      <c r="E284" s="30">
        <v>96423</v>
      </c>
      <c r="F284" s="3"/>
    </row>
    <row r="285" spans="1:6" ht="15.75">
      <c r="A285" s="10" t="s">
        <v>645</v>
      </c>
      <c r="B285" s="20">
        <v>629</v>
      </c>
      <c r="C285" s="20">
        <v>6212</v>
      </c>
      <c r="D285" s="30">
        <v>369806</v>
      </c>
      <c r="E285" s="30">
        <v>2561931</v>
      </c>
      <c r="F285" s="3"/>
    </row>
    <row r="286" spans="1:6" ht="15.75">
      <c r="A286" s="10" t="s">
        <v>646</v>
      </c>
      <c r="B286" s="20">
        <v>139</v>
      </c>
      <c r="C286" s="20">
        <v>2152</v>
      </c>
      <c r="D286" s="30">
        <v>249702</v>
      </c>
      <c r="E286" s="30">
        <v>2241327</v>
      </c>
      <c r="F286" s="3"/>
    </row>
    <row r="287" spans="1:6" ht="15.75">
      <c r="A287" s="10"/>
      <c r="B287" s="20"/>
      <c r="C287" s="20"/>
      <c r="D287" s="30"/>
      <c r="E287" s="30"/>
      <c r="F287" s="3"/>
    </row>
    <row r="288" spans="1:6" ht="15.75">
      <c r="A288" s="10" t="s">
        <v>647</v>
      </c>
      <c r="B288" s="20">
        <f>SUM(B289:B297)</f>
        <v>59302</v>
      </c>
      <c r="C288" s="20">
        <f>SUM(C289:C297)</f>
        <v>588820</v>
      </c>
      <c r="D288" s="30">
        <v>49200255</v>
      </c>
      <c r="E288" s="30">
        <v>133638802</v>
      </c>
      <c r="F288" s="3"/>
    </row>
    <row r="289" spans="1:6" ht="15.75">
      <c r="A289" s="10" t="s">
        <v>648</v>
      </c>
      <c r="B289" s="20">
        <v>13955</v>
      </c>
      <c r="C289" s="20">
        <v>121085</v>
      </c>
      <c r="D289" s="30">
        <v>12445756</v>
      </c>
      <c r="E289" s="30">
        <v>40075703</v>
      </c>
      <c r="F289" s="3"/>
    </row>
    <row r="290" spans="1:6" ht="15.75">
      <c r="A290" s="10" t="s">
        <v>649</v>
      </c>
      <c r="B290" s="20">
        <v>8599</v>
      </c>
      <c r="C290" s="20">
        <v>97246</v>
      </c>
      <c r="D290" s="30">
        <v>6014495</v>
      </c>
      <c r="E290" s="30">
        <v>14921325</v>
      </c>
      <c r="F290" s="3"/>
    </row>
    <row r="291" spans="1:6" ht="15.75">
      <c r="A291" s="10" t="s">
        <v>650</v>
      </c>
      <c r="B291" s="20">
        <v>5868</v>
      </c>
      <c r="C291" s="20">
        <v>59318</v>
      </c>
      <c r="D291" s="30">
        <v>4451549</v>
      </c>
      <c r="E291" s="30">
        <v>10698268</v>
      </c>
      <c r="F291" s="3"/>
    </row>
    <row r="292" spans="1:6" ht="15.75">
      <c r="A292" s="10" t="s">
        <v>651</v>
      </c>
      <c r="B292" s="20">
        <v>3525</v>
      </c>
      <c r="C292" s="20">
        <v>13089</v>
      </c>
      <c r="D292" s="30">
        <v>852549</v>
      </c>
      <c r="E292" s="30">
        <v>2973642</v>
      </c>
      <c r="F292" s="3"/>
    </row>
    <row r="293" spans="1:6" ht="15.75">
      <c r="A293" s="10" t="s">
        <v>652</v>
      </c>
      <c r="B293" s="20">
        <v>8065</v>
      </c>
      <c r="C293" s="20">
        <v>77105</v>
      </c>
      <c r="D293" s="30">
        <v>6759440</v>
      </c>
      <c r="E293" s="30">
        <v>17705230</v>
      </c>
      <c r="F293" s="3"/>
    </row>
    <row r="294" spans="1:6" ht="15.75">
      <c r="A294" s="10" t="s">
        <v>653</v>
      </c>
      <c r="B294" s="20">
        <v>10069</v>
      </c>
      <c r="C294" s="20">
        <v>62341</v>
      </c>
      <c r="D294" s="30">
        <v>6224597</v>
      </c>
      <c r="E294" s="30">
        <v>15739916</v>
      </c>
      <c r="F294" s="3"/>
    </row>
    <row r="295" spans="1:6" ht="15.75">
      <c r="A295" s="10" t="s">
        <v>654</v>
      </c>
      <c r="B295" s="20">
        <v>886</v>
      </c>
      <c r="C295" s="20">
        <v>43079</v>
      </c>
      <c r="D295" s="30">
        <v>3236586</v>
      </c>
      <c r="E295" s="30">
        <v>7000352</v>
      </c>
      <c r="F295" s="3"/>
    </row>
    <row r="296" spans="1:6" ht="15.75">
      <c r="A296" s="10" t="s">
        <v>655</v>
      </c>
      <c r="B296" s="20">
        <v>3726</v>
      </c>
      <c r="C296" s="20">
        <v>75434</v>
      </c>
      <c r="D296" s="30">
        <v>7111026</v>
      </c>
      <c r="E296" s="30">
        <v>18339997</v>
      </c>
      <c r="F296" s="3"/>
    </row>
    <row r="297" spans="1:6" ht="15.75">
      <c r="A297" s="10" t="s">
        <v>656</v>
      </c>
      <c r="B297" s="20">
        <v>4609</v>
      </c>
      <c r="C297" s="20">
        <v>40123</v>
      </c>
      <c r="D297" s="30">
        <v>2104257</v>
      </c>
      <c r="E297" s="30">
        <v>6184369</v>
      </c>
      <c r="F297" s="3"/>
    </row>
    <row r="298" spans="1:6" ht="15.75">
      <c r="A298" s="10"/>
      <c r="B298" s="20"/>
      <c r="C298" s="20"/>
      <c r="D298" s="30"/>
      <c r="E298" s="30"/>
      <c r="F298" s="3"/>
    </row>
    <row r="299" spans="1:6" ht="15.75">
      <c r="A299" s="10" t="s">
        <v>657</v>
      </c>
      <c r="B299" s="20">
        <v>2954</v>
      </c>
      <c r="C299" s="20">
        <v>189679</v>
      </c>
      <c r="D299" s="30">
        <v>22233998</v>
      </c>
      <c r="E299" s="30">
        <v>20971148</v>
      </c>
      <c r="F299" s="3"/>
    </row>
    <row r="300" spans="1:6" ht="15.75">
      <c r="A300" s="10"/>
      <c r="B300" s="20"/>
      <c r="C300" s="20"/>
      <c r="D300" s="30"/>
      <c r="E300" s="30"/>
      <c r="F300" s="3"/>
    </row>
    <row r="301" spans="1:6" ht="15.75">
      <c r="A301" s="10" t="s">
        <v>658</v>
      </c>
      <c r="B301" s="20">
        <f>+B302+'[1]B-2e'!B236</f>
        <v>24170</v>
      </c>
      <c r="C301" s="20">
        <f>+C302+'[1]B-2e'!C236</f>
        <v>522910</v>
      </c>
      <c r="D301" s="30">
        <v>23856467</v>
      </c>
      <c r="E301" s="30">
        <v>48434621</v>
      </c>
      <c r="F301" s="3"/>
    </row>
    <row r="302" spans="1:6" ht="15.75">
      <c r="A302" s="10" t="s">
        <v>659</v>
      </c>
      <c r="B302" s="20">
        <v>24170</v>
      </c>
      <c r="C302" s="20">
        <v>522910</v>
      </c>
      <c r="D302" s="30">
        <v>22791919</v>
      </c>
      <c r="E302" s="30">
        <v>43826306</v>
      </c>
      <c r="F302" s="3"/>
    </row>
    <row r="303" spans="1:6" ht="15.75">
      <c r="A303" s="10" t="s">
        <v>660</v>
      </c>
      <c r="B303" s="20">
        <v>2207</v>
      </c>
      <c r="C303" s="20">
        <v>30911</v>
      </c>
      <c r="D303" s="30">
        <v>1770183</v>
      </c>
      <c r="E303" s="30">
        <v>3670538</v>
      </c>
      <c r="F303" s="3"/>
    </row>
    <row r="304" spans="1:6" ht="15.75">
      <c r="A304" s="10" t="s">
        <v>661</v>
      </c>
      <c r="B304" s="20">
        <v>248</v>
      </c>
      <c r="C304" s="20">
        <v>5961</v>
      </c>
      <c r="D304" s="30">
        <v>252299</v>
      </c>
      <c r="E304" s="30">
        <v>555672</v>
      </c>
      <c r="F304" s="3"/>
    </row>
    <row r="305" spans="1:6" ht="15.75">
      <c r="A305" s="10" t="s">
        <v>662</v>
      </c>
      <c r="B305" s="20">
        <v>2909</v>
      </c>
      <c r="C305" s="20">
        <v>231765</v>
      </c>
      <c r="D305" s="30">
        <v>12700812</v>
      </c>
      <c r="E305" s="30">
        <v>17862191</v>
      </c>
      <c r="F305" s="3"/>
    </row>
    <row r="306" spans="1:6" ht="15.75">
      <c r="A306" s="10" t="s">
        <v>663</v>
      </c>
      <c r="B306" s="20">
        <v>2405</v>
      </c>
      <c r="C306" s="20">
        <v>42466</v>
      </c>
      <c r="D306" s="30">
        <v>1771669</v>
      </c>
      <c r="E306" s="30">
        <v>5528651</v>
      </c>
      <c r="F306" s="3"/>
    </row>
    <row r="307" spans="1:6" ht="15.75">
      <c r="A307" s="10" t="s">
        <v>664</v>
      </c>
      <c r="B307" s="19">
        <v>2227</v>
      </c>
      <c r="C307" s="19">
        <v>15610</v>
      </c>
      <c r="D307" s="30">
        <v>784199</v>
      </c>
      <c r="E307" s="30">
        <v>3153310</v>
      </c>
      <c r="F307" s="3"/>
    </row>
    <row r="308" spans="1:6" ht="15.75">
      <c r="A308" s="10" t="s">
        <v>665</v>
      </c>
      <c r="B308" s="19">
        <v>2036</v>
      </c>
      <c r="C308" s="19">
        <v>78678</v>
      </c>
      <c r="D308" s="30">
        <v>2060423</v>
      </c>
      <c r="E308" s="30">
        <v>3760977</v>
      </c>
      <c r="F308" s="3"/>
    </row>
    <row r="309" spans="1:6" ht="15.75">
      <c r="A309" s="10" t="s">
        <v>666</v>
      </c>
      <c r="B309" s="19">
        <v>10940</v>
      </c>
      <c r="C309" s="19">
        <v>104185</v>
      </c>
      <c r="D309" s="30">
        <v>2908480</v>
      </c>
      <c r="E309" s="30">
        <v>7287508</v>
      </c>
      <c r="F309" s="3"/>
    </row>
    <row r="310" spans="1:6" ht="15.75">
      <c r="A310" s="10" t="s">
        <v>667</v>
      </c>
      <c r="B310" s="19">
        <v>1198</v>
      </c>
      <c r="C310" s="19">
        <v>13334</v>
      </c>
      <c r="D310" s="30">
        <v>543854</v>
      </c>
      <c r="E310" s="30">
        <v>2007459</v>
      </c>
      <c r="F310" s="3"/>
    </row>
    <row r="311" spans="1:6" ht="15.75">
      <c r="A311" s="10" t="s">
        <v>668</v>
      </c>
      <c r="B311" s="19">
        <v>1472</v>
      </c>
      <c r="C311" s="19">
        <v>21283</v>
      </c>
      <c r="D311" s="30">
        <v>1064548</v>
      </c>
      <c r="E311" s="30">
        <v>4608315</v>
      </c>
      <c r="F311" s="3"/>
    </row>
    <row r="312" spans="1:6" ht="15.75">
      <c r="A312" s="10" t="s">
        <v>669</v>
      </c>
      <c r="B312" s="19">
        <v>682</v>
      </c>
      <c r="C312" s="19">
        <v>9742</v>
      </c>
      <c r="D312" s="30">
        <v>459514</v>
      </c>
      <c r="E312" s="30">
        <v>2113143</v>
      </c>
      <c r="F312" s="3"/>
    </row>
    <row r="313" spans="1:6" ht="15.75">
      <c r="A313" s="10" t="s">
        <v>670</v>
      </c>
      <c r="B313" s="19">
        <v>95</v>
      </c>
      <c r="C313" s="19">
        <v>1721</v>
      </c>
      <c r="D313" s="30">
        <v>101346</v>
      </c>
      <c r="E313" s="30">
        <v>676947</v>
      </c>
      <c r="F313" s="3"/>
    </row>
    <row r="314" spans="1:6" ht="15.75">
      <c r="A314" s="10" t="s">
        <v>671</v>
      </c>
      <c r="B314" s="19">
        <v>695</v>
      </c>
      <c r="C314" s="19">
        <v>9820</v>
      </c>
      <c r="D314" s="30">
        <v>503688</v>
      </c>
      <c r="E314" s="30">
        <v>1818225</v>
      </c>
      <c r="F314" s="3"/>
    </row>
    <row r="315" spans="1:6" ht="15.75">
      <c r="A315" s="10"/>
      <c r="B315" s="19"/>
      <c r="C315" s="19"/>
      <c r="D315" s="30"/>
      <c r="E315" s="30"/>
      <c r="F315" s="3"/>
    </row>
    <row r="316" spans="1:6" ht="17.25">
      <c r="A316" s="10" t="s">
        <v>747</v>
      </c>
      <c r="B316" s="19">
        <f>SUM(B317:B320)</f>
        <v>5485</v>
      </c>
      <c r="C316" s="19">
        <f>SUM(C317:C320)</f>
        <v>64810</v>
      </c>
      <c r="D316" s="30">
        <v>1840883</v>
      </c>
      <c r="E316" s="30">
        <v>5660233</v>
      </c>
      <c r="F316" s="3"/>
    </row>
    <row r="317" spans="1:6" ht="15.75">
      <c r="A317" s="10" t="s">
        <v>672</v>
      </c>
      <c r="B317" s="19">
        <v>551</v>
      </c>
      <c r="C317" s="19">
        <v>6309</v>
      </c>
      <c r="D317" s="30">
        <v>314196</v>
      </c>
      <c r="E317" s="30">
        <v>996577</v>
      </c>
      <c r="F317" s="3"/>
    </row>
    <row r="318" spans="1:6" ht="15.75">
      <c r="A318" s="10" t="s">
        <v>673</v>
      </c>
      <c r="B318" s="19">
        <v>392</v>
      </c>
      <c r="C318" s="19">
        <v>7095</v>
      </c>
      <c r="D318" s="30">
        <v>272576</v>
      </c>
      <c r="E318" s="30">
        <v>768061</v>
      </c>
      <c r="F318" s="3"/>
    </row>
    <row r="319" spans="1:6" ht="15.75">
      <c r="A319" s="10" t="s">
        <v>674</v>
      </c>
      <c r="B319" s="19">
        <v>3918</v>
      </c>
      <c r="C319" s="19">
        <v>40291</v>
      </c>
      <c r="D319" s="30">
        <v>753666</v>
      </c>
      <c r="E319" s="30">
        <v>2136672</v>
      </c>
      <c r="F319" s="3"/>
    </row>
    <row r="320" spans="1:6" ht="15.75">
      <c r="A320" s="27" t="s">
        <v>675</v>
      </c>
      <c r="B320" s="19">
        <v>624</v>
      </c>
      <c r="C320" s="19">
        <v>11115</v>
      </c>
      <c r="D320" s="30">
        <v>500445</v>
      </c>
      <c r="E320" s="30">
        <v>1758923</v>
      </c>
      <c r="F320" s="3"/>
    </row>
    <row r="321" spans="1:6" ht="15.75">
      <c r="A321" s="3"/>
      <c r="B321" s="19"/>
      <c r="C321" s="19"/>
      <c r="D321" s="30"/>
      <c r="E321" s="30"/>
      <c r="F321" s="3"/>
    </row>
    <row r="322" spans="1:6" ht="15.75">
      <c r="A322" s="10" t="s">
        <v>676</v>
      </c>
      <c r="B322" s="19">
        <f>+B323+B331+B335+B340</f>
        <v>56734</v>
      </c>
      <c r="C322" s="19">
        <f>+C323+C331+C335+C340</f>
        <v>1468987</v>
      </c>
      <c r="D322" s="30">
        <v>65180007</v>
      </c>
      <c r="E322" s="30">
        <v>155666053</v>
      </c>
      <c r="F322" s="3"/>
    </row>
    <row r="323" spans="1:6" ht="15.75">
      <c r="A323" s="10" t="s">
        <v>677</v>
      </c>
      <c r="B323" s="19">
        <v>39604</v>
      </c>
      <c r="C323" s="19">
        <v>500548</v>
      </c>
      <c r="D323" s="30">
        <v>22069149</v>
      </c>
      <c r="E323" s="30">
        <v>54220159</v>
      </c>
      <c r="F323" s="3"/>
    </row>
    <row r="324" spans="1:6" ht="15.75">
      <c r="A324" s="10" t="s">
        <v>678</v>
      </c>
      <c r="B324" s="19">
        <v>16973</v>
      </c>
      <c r="C324" s="19">
        <v>143553</v>
      </c>
      <c r="D324" s="30">
        <v>9986801</v>
      </c>
      <c r="E324" s="30">
        <v>24968912</v>
      </c>
      <c r="F324" s="3"/>
    </row>
    <row r="325" spans="1:6" ht="15.75">
      <c r="A325" s="10" t="s">
        <v>679</v>
      </c>
      <c r="B325" s="19">
        <v>9264</v>
      </c>
      <c r="C325" s="19">
        <v>52924</v>
      </c>
      <c r="D325" s="30">
        <v>2201540</v>
      </c>
      <c r="E325" s="30">
        <v>6540449</v>
      </c>
      <c r="F325" s="3"/>
    </row>
    <row r="326" spans="1:6" ht="15.75">
      <c r="A326" s="10" t="s">
        <v>680</v>
      </c>
      <c r="B326" s="19">
        <v>9125</v>
      </c>
      <c r="C326" s="19">
        <v>44272</v>
      </c>
      <c r="D326" s="30">
        <v>1505747</v>
      </c>
      <c r="E326" s="30">
        <v>3936761</v>
      </c>
      <c r="F326" s="3"/>
    </row>
    <row r="327" spans="1:6" ht="15.75">
      <c r="A327" s="10" t="s">
        <v>681</v>
      </c>
      <c r="B327" s="19">
        <v>1641</v>
      </c>
      <c r="C327" s="19">
        <v>48312</v>
      </c>
      <c r="D327" s="30">
        <v>2222898</v>
      </c>
      <c r="E327" s="30">
        <v>5403182</v>
      </c>
      <c r="F327" s="3"/>
    </row>
    <row r="328" spans="1:6" ht="15.75">
      <c r="A328" s="10" t="s">
        <v>682</v>
      </c>
      <c r="B328" s="19">
        <v>1000</v>
      </c>
      <c r="C328" s="19">
        <v>17797</v>
      </c>
      <c r="D328" s="30">
        <v>1153584</v>
      </c>
      <c r="E328" s="30">
        <v>3514621</v>
      </c>
      <c r="F328" s="3"/>
    </row>
    <row r="329" spans="1:6" ht="15.75">
      <c r="A329" s="10" t="s">
        <v>683</v>
      </c>
      <c r="B329" s="19">
        <v>1065</v>
      </c>
      <c r="C329" s="19">
        <v>176853</v>
      </c>
      <c r="D329" s="30">
        <v>4381258</v>
      </c>
      <c r="E329" s="30">
        <v>8167619</v>
      </c>
      <c r="F329" s="3"/>
    </row>
    <row r="330" spans="1:6" ht="15.75">
      <c r="A330" s="10" t="s">
        <v>684</v>
      </c>
      <c r="B330" s="19">
        <v>536</v>
      </c>
      <c r="C330" s="19">
        <v>16837</v>
      </c>
      <c r="D330" s="30">
        <v>617321</v>
      </c>
      <c r="E330" s="30">
        <v>1688615</v>
      </c>
      <c r="F330" s="3"/>
    </row>
    <row r="331" spans="1:6" ht="15.75">
      <c r="A331" s="10" t="s">
        <v>685</v>
      </c>
      <c r="B331" s="19">
        <v>262</v>
      </c>
      <c r="C331" s="19">
        <v>446474</v>
      </c>
      <c r="D331" s="30">
        <v>28817172</v>
      </c>
      <c r="E331" s="30">
        <v>68535080</v>
      </c>
      <c r="F331" s="3"/>
    </row>
    <row r="332" spans="1:6" ht="15.75">
      <c r="A332" s="10" t="s">
        <v>686</v>
      </c>
      <c r="B332" s="19">
        <v>202</v>
      </c>
      <c r="C332" s="19">
        <v>397161</v>
      </c>
      <c r="D332" s="30">
        <v>25040611</v>
      </c>
      <c r="E332" s="30">
        <v>60404223</v>
      </c>
      <c r="F332" s="3"/>
    </row>
    <row r="333" spans="1:6" ht="15.75">
      <c r="A333" s="10" t="s">
        <v>687</v>
      </c>
      <c r="B333" s="20">
        <v>44</v>
      </c>
      <c r="C333" s="20" t="s">
        <v>43</v>
      </c>
      <c r="D333" s="30" t="s">
        <v>4</v>
      </c>
      <c r="E333" s="30" t="s">
        <v>4</v>
      </c>
      <c r="F333" s="3"/>
    </row>
    <row r="334" spans="1:6" ht="15.75">
      <c r="A334" s="10" t="s">
        <v>688</v>
      </c>
      <c r="B334" s="20">
        <v>16</v>
      </c>
      <c r="C334" s="20" t="s">
        <v>159</v>
      </c>
      <c r="D334" s="30" t="s">
        <v>4</v>
      </c>
      <c r="E334" s="30" t="s">
        <v>4</v>
      </c>
      <c r="F334" s="3"/>
    </row>
    <row r="335" spans="1:6" ht="15.75">
      <c r="A335" s="10" t="s">
        <v>689</v>
      </c>
      <c r="B335" s="19">
        <v>5438</v>
      </c>
      <c r="C335" s="19">
        <v>256157</v>
      </c>
      <c r="D335" s="30">
        <v>7914473</v>
      </c>
      <c r="E335" s="30">
        <v>18136269</v>
      </c>
      <c r="F335" s="3"/>
    </row>
    <row r="336" spans="1:6" ht="15.75">
      <c r="A336" s="10" t="s">
        <v>690</v>
      </c>
      <c r="B336" s="19">
        <v>675</v>
      </c>
      <c r="C336" s="19">
        <v>132576</v>
      </c>
      <c r="D336" s="30">
        <v>4572017</v>
      </c>
      <c r="E336" s="30">
        <v>10590294</v>
      </c>
      <c r="F336" s="3"/>
    </row>
    <row r="337" spans="1:6" ht="15.75">
      <c r="A337" s="10" t="s">
        <v>691</v>
      </c>
      <c r="B337" s="19">
        <v>3837</v>
      </c>
      <c r="C337" s="19">
        <v>79508</v>
      </c>
      <c r="D337" s="30">
        <v>2173583</v>
      </c>
      <c r="E337" s="30">
        <v>4535784</v>
      </c>
      <c r="F337" s="3"/>
    </row>
    <row r="338" spans="1:6" ht="15.75">
      <c r="A338" s="10" t="s">
        <v>692</v>
      </c>
      <c r="B338" s="19">
        <v>613</v>
      </c>
      <c r="C338" s="19">
        <v>29019</v>
      </c>
      <c r="D338" s="30">
        <v>680333</v>
      </c>
      <c r="E338" s="30">
        <v>2011366</v>
      </c>
      <c r="F338" s="3"/>
    </row>
    <row r="339" spans="1:6" ht="15.75">
      <c r="A339" s="10" t="s">
        <v>693</v>
      </c>
      <c r="B339" s="19">
        <v>313</v>
      </c>
      <c r="C339" s="19">
        <v>15054</v>
      </c>
      <c r="D339" s="30">
        <v>488540</v>
      </c>
      <c r="E339" s="30">
        <v>998825</v>
      </c>
      <c r="F339" s="3"/>
    </row>
    <row r="340" spans="1:6" ht="15.75">
      <c r="A340" s="10" t="s">
        <v>694</v>
      </c>
      <c r="B340" s="19">
        <v>11430</v>
      </c>
      <c r="C340" s="19">
        <v>265808</v>
      </c>
      <c r="D340" s="30">
        <v>6379213</v>
      </c>
      <c r="E340" s="30">
        <v>14774545</v>
      </c>
      <c r="F340" s="3"/>
    </row>
    <row r="341" spans="1:6" ht="15.75">
      <c r="A341" s="10" t="s">
        <v>695</v>
      </c>
      <c r="B341" s="19">
        <v>4306</v>
      </c>
      <c r="C341" s="19">
        <v>150751</v>
      </c>
      <c r="D341" s="30">
        <v>3696757</v>
      </c>
      <c r="E341" s="30">
        <v>7893068</v>
      </c>
      <c r="F341" s="3"/>
    </row>
    <row r="342" spans="1:6" ht="15.75">
      <c r="A342" s="10" t="s">
        <v>696</v>
      </c>
      <c r="B342" s="19">
        <v>1153</v>
      </c>
      <c r="C342" s="19">
        <v>20592</v>
      </c>
      <c r="D342" s="30">
        <v>646112</v>
      </c>
      <c r="E342" s="30">
        <v>2841830</v>
      </c>
      <c r="F342" s="3"/>
    </row>
    <row r="343" spans="1:6" ht="15.75">
      <c r="A343" s="10" t="s">
        <v>697</v>
      </c>
      <c r="B343" s="19">
        <v>454</v>
      </c>
      <c r="C343" s="19">
        <v>22016</v>
      </c>
      <c r="D343" s="30">
        <v>507009</v>
      </c>
      <c r="E343" s="30">
        <v>1125385</v>
      </c>
      <c r="F343" s="3"/>
    </row>
    <row r="344" spans="1:6" ht="15.75">
      <c r="A344" s="10" t="s">
        <v>698</v>
      </c>
      <c r="B344" s="19">
        <v>5517</v>
      </c>
      <c r="C344" s="19">
        <v>72449</v>
      </c>
      <c r="D344" s="30">
        <v>1529335</v>
      </c>
      <c r="E344" s="30">
        <v>2914262</v>
      </c>
      <c r="F344" s="3"/>
    </row>
    <row r="345" spans="1:6" ht="15.75">
      <c r="A345" s="10"/>
      <c r="B345" s="19"/>
      <c r="C345" s="19"/>
      <c r="D345" s="30"/>
      <c r="E345" s="30"/>
      <c r="F345" s="3"/>
    </row>
    <row r="346" spans="1:6" ht="15.75">
      <c r="A346" s="10" t="s">
        <v>699</v>
      </c>
      <c r="B346" s="19">
        <f>+B347+B353+B354</f>
        <v>11615</v>
      </c>
      <c r="C346" s="19">
        <f>+C347+C353+C354</f>
        <v>162729</v>
      </c>
      <c r="D346" s="30">
        <v>6899657</v>
      </c>
      <c r="E346" s="30">
        <v>21929061</v>
      </c>
      <c r="F346" s="3"/>
    </row>
    <row r="347" spans="1:6" ht="15.75">
      <c r="A347" s="10" t="s">
        <v>700</v>
      </c>
      <c r="B347" s="19">
        <v>6089</v>
      </c>
      <c r="C347" s="19">
        <v>57343</v>
      </c>
      <c r="D347" s="30">
        <v>4338727</v>
      </c>
      <c r="E347" s="30">
        <v>13463109</v>
      </c>
      <c r="F347" s="3"/>
    </row>
    <row r="348" spans="1:6" ht="15.75">
      <c r="A348" s="10" t="s">
        <v>701</v>
      </c>
      <c r="B348" s="19">
        <v>1333</v>
      </c>
      <c r="C348" s="19">
        <v>21592</v>
      </c>
      <c r="D348" s="30">
        <v>890589</v>
      </c>
      <c r="E348" s="30">
        <v>3334178</v>
      </c>
      <c r="F348" s="3"/>
    </row>
    <row r="349" spans="1:6" ht="15.75">
      <c r="A349" s="10" t="s">
        <v>702</v>
      </c>
      <c r="B349" s="19">
        <v>267</v>
      </c>
      <c r="C349" s="19">
        <v>9446</v>
      </c>
      <c r="D349" s="30">
        <v>1398513</v>
      </c>
      <c r="E349" s="30">
        <v>3010131</v>
      </c>
      <c r="F349" s="3"/>
    </row>
    <row r="350" spans="1:6" ht="15.75">
      <c r="A350" s="10" t="s">
        <v>703</v>
      </c>
      <c r="B350" s="19">
        <v>762</v>
      </c>
      <c r="C350" s="19">
        <v>16800</v>
      </c>
      <c r="D350" s="30">
        <v>608952</v>
      </c>
      <c r="E350" s="30">
        <v>2936198</v>
      </c>
      <c r="F350" s="3"/>
    </row>
    <row r="351" spans="1:6" ht="15.75">
      <c r="A351" s="10" t="s">
        <v>704</v>
      </c>
      <c r="B351" s="19">
        <v>836</v>
      </c>
      <c r="C351" s="19">
        <v>4459</v>
      </c>
      <c r="D351" s="30">
        <v>491459</v>
      </c>
      <c r="E351" s="30">
        <v>1807511</v>
      </c>
      <c r="F351" s="3"/>
    </row>
    <row r="352" spans="1:6" ht="15.75">
      <c r="A352" s="10" t="s">
        <v>705</v>
      </c>
      <c r="B352" s="19">
        <v>2891</v>
      </c>
      <c r="C352" s="19">
        <v>5046</v>
      </c>
      <c r="D352" s="30">
        <v>949214</v>
      </c>
      <c r="E352" s="30">
        <v>2375091</v>
      </c>
      <c r="F352" s="3"/>
    </row>
    <row r="353" spans="1:6" ht="15.75">
      <c r="A353" s="10" t="s">
        <v>706</v>
      </c>
      <c r="B353" s="19">
        <v>606</v>
      </c>
      <c r="C353" s="19">
        <v>16886</v>
      </c>
      <c r="D353" s="30">
        <v>730360</v>
      </c>
      <c r="E353" s="30">
        <v>2287516</v>
      </c>
      <c r="F353" s="3"/>
    </row>
    <row r="354" spans="1:6" ht="15.75">
      <c r="A354" s="10" t="s">
        <v>707</v>
      </c>
      <c r="B354" s="19">
        <v>4920</v>
      </c>
      <c r="C354" s="19">
        <v>88500</v>
      </c>
      <c r="D354" s="30">
        <v>1830570</v>
      </c>
      <c r="E354" s="30">
        <v>6178436</v>
      </c>
      <c r="F354" s="3"/>
    </row>
    <row r="355" spans="1:6" ht="15.75">
      <c r="A355" s="10" t="s">
        <v>708</v>
      </c>
      <c r="B355" s="19">
        <v>189</v>
      </c>
      <c r="C355" s="19">
        <v>1911</v>
      </c>
      <c r="D355" s="30">
        <v>45942</v>
      </c>
      <c r="E355" s="30">
        <v>169714</v>
      </c>
      <c r="F355" s="3"/>
    </row>
    <row r="356" spans="1:6" ht="15.75">
      <c r="A356" s="10" t="s">
        <v>709</v>
      </c>
      <c r="B356" s="19">
        <v>113</v>
      </c>
      <c r="C356" s="20">
        <v>3799</v>
      </c>
      <c r="D356" s="30">
        <v>129845</v>
      </c>
      <c r="E356" s="30">
        <v>798910</v>
      </c>
      <c r="F356" s="3"/>
    </row>
    <row r="357" spans="1:6" ht="15.75">
      <c r="A357" s="10" t="s">
        <v>710</v>
      </c>
      <c r="B357" s="19">
        <v>4618</v>
      </c>
      <c r="C357" s="20">
        <v>82790</v>
      </c>
      <c r="D357" s="30">
        <v>1654783</v>
      </c>
      <c r="E357" s="30">
        <v>5209812</v>
      </c>
      <c r="F357" s="3"/>
    </row>
    <row r="358" spans="1:6" ht="15.75">
      <c r="A358" s="10"/>
      <c r="B358" s="19"/>
      <c r="C358" s="19"/>
      <c r="D358" s="30"/>
      <c r="E358" s="30"/>
      <c r="F358" s="3"/>
    </row>
    <row r="359" spans="1:6" ht="15.75">
      <c r="A359" s="10" t="s">
        <v>711</v>
      </c>
      <c r="B359" s="19">
        <f>+B360+B364</f>
        <v>49731</v>
      </c>
      <c r="C359" s="19">
        <f>+C360+C364</f>
        <v>679146</v>
      </c>
      <c r="D359" s="30">
        <v>13734260</v>
      </c>
      <c r="E359" s="30">
        <v>49285508</v>
      </c>
      <c r="F359" s="3"/>
    </row>
    <row r="360" spans="1:6" ht="15.75">
      <c r="A360" s="10" t="s">
        <v>712</v>
      </c>
      <c r="B360" s="19">
        <v>2807</v>
      </c>
      <c r="C360" s="19">
        <v>94738</v>
      </c>
      <c r="D360" s="30">
        <v>3359348</v>
      </c>
      <c r="E360" s="30">
        <v>12687564</v>
      </c>
      <c r="F360" s="3"/>
    </row>
    <row r="361" spans="1:6" ht="15.75">
      <c r="A361" s="10" t="s">
        <v>713</v>
      </c>
      <c r="B361" s="19">
        <v>2264</v>
      </c>
      <c r="C361" s="19">
        <v>91684</v>
      </c>
      <c r="D361" s="30">
        <v>3249666</v>
      </c>
      <c r="E361" s="30">
        <v>12186885</v>
      </c>
      <c r="F361" s="3"/>
    </row>
    <row r="362" spans="1:6" ht="15.75">
      <c r="A362" s="10" t="s">
        <v>714</v>
      </c>
      <c r="B362" s="19">
        <v>397</v>
      </c>
      <c r="C362" s="19">
        <v>1948</v>
      </c>
      <c r="D362" s="30">
        <v>84633</v>
      </c>
      <c r="E362" s="30">
        <v>329675</v>
      </c>
      <c r="F362" s="3"/>
    </row>
    <row r="363" spans="1:6" ht="15.75">
      <c r="A363" s="10" t="s">
        <v>715</v>
      </c>
      <c r="B363" s="19">
        <v>146</v>
      </c>
      <c r="C363" s="19">
        <v>1106</v>
      </c>
      <c r="D363" s="30">
        <v>25049</v>
      </c>
      <c r="E363" s="30">
        <v>171004</v>
      </c>
      <c r="F363" s="3"/>
    </row>
    <row r="364" spans="1:6" ht="15.75">
      <c r="A364" s="10" t="s">
        <v>716</v>
      </c>
      <c r="B364" s="19">
        <v>46924</v>
      </c>
      <c r="C364" s="19">
        <v>584408</v>
      </c>
      <c r="D364" s="30">
        <v>10374912</v>
      </c>
      <c r="E364" s="30">
        <v>36597944</v>
      </c>
      <c r="F364" s="3"/>
    </row>
    <row r="365" spans="1:6" ht="15.75">
      <c r="A365" s="10" t="s">
        <v>717</v>
      </c>
      <c r="B365" s="19">
        <v>18899</v>
      </c>
      <c r="C365" s="19">
        <v>293893</v>
      </c>
      <c r="D365" s="30">
        <v>5751488</v>
      </c>
      <c r="E365" s="30">
        <v>17939912</v>
      </c>
      <c r="F365" s="3"/>
    </row>
    <row r="366" spans="1:6" ht="15.75">
      <c r="A366" s="10" t="s">
        <v>718</v>
      </c>
      <c r="B366" s="19">
        <v>16247</v>
      </c>
      <c r="C366" s="19">
        <v>156181</v>
      </c>
      <c r="D366" s="30">
        <v>2204053</v>
      </c>
      <c r="E366" s="30">
        <v>9443723</v>
      </c>
      <c r="F366" s="3"/>
    </row>
    <row r="367" spans="1:6" ht="15.75">
      <c r="A367" s="10" t="s">
        <v>719</v>
      </c>
      <c r="B367" s="19">
        <v>3414</v>
      </c>
      <c r="C367" s="19">
        <v>63488</v>
      </c>
      <c r="D367" s="30">
        <v>1288292</v>
      </c>
      <c r="E367" s="30">
        <v>4578348</v>
      </c>
      <c r="F367" s="3"/>
    </row>
    <row r="368" spans="1:6" ht="15.75">
      <c r="A368" s="10" t="s">
        <v>720</v>
      </c>
      <c r="B368" s="19">
        <v>3367</v>
      </c>
      <c r="C368" s="19">
        <v>24807</v>
      </c>
      <c r="D368" s="30">
        <v>429343</v>
      </c>
      <c r="E368" s="30">
        <v>1611771</v>
      </c>
      <c r="F368" s="3"/>
    </row>
    <row r="369" spans="1:6" ht="15.75">
      <c r="A369" s="10"/>
      <c r="B369" s="19"/>
      <c r="C369" s="19"/>
      <c r="D369" s="30"/>
      <c r="E369" s="30"/>
      <c r="F369" s="3"/>
    </row>
    <row r="370" spans="1:6" ht="17.25">
      <c r="A370" s="10" t="s">
        <v>748</v>
      </c>
      <c r="B370" s="19">
        <f>+B371+B376+'[1]B-2f'!B309</f>
        <v>34948</v>
      </c>
      <c r="C370" s="19">
        <f>+C371+C376+'[1]B-2f'!C309</f>
        <v>168002</v>
      </c>
      <c r="D370" s="30">
        <v>9395063</v>
      </c>
      <c r="E370" s="30">
        <v>39709205</v>
      </c>
      <c r="F370" s="3"/>
    </row>
    <row r="371" spans="1:6" ht="15.75">
      <c r="A371" s="10" t="s">
        <v>721</v>
      </c>
      <c r="B371" s="19">
        <v>12441</v>
      </c>
      <c r="C371" s="19">
        <v>56633</v>
      </c>
      <c r="D371" s="30">
        <v>1809577</v>
      </c>
      <c r="E371" s="30">
        <v>6673001</v>
      </c>
      <c r="F371" s="3"/>
    </row>
    <row r="372" spans="1:6" ht="15.75">
      <c r="A372" s="10" t="s">
        <v>722</v>
      </c>
      <c r="B372" s="19">
        <v>9433</v>
      </c>
      <c r="C372" s="19">
        <v>42497</v>
      </c>
      <c r="D372" s="30">
        <v>1228799</v>
      </c>
      <c r="E372" s="30">
        <v>4758710</v>
      </c>
      <c r="F372" s="3"/>
    </row>
    <row r="373" spans="1:6" ht="15.75">
      <c r="A373" s="10" t="s">
        <v>723</v>
      </c>
      <c r="B373" s="19">
        <v>742</v>
      </c>
      <c r="C373" s="19">
        <v>4944</v>
      </c>
      <c r="D373" s="30">
        <v>221486</v>
      </c>
      <c r="E373" s="30">
        <v>717447</v>
      </c>
      <c r="F373" s="3"/>
    </row>
    <row r="374" spans="1:6" ht="15.75">
      <c r="A374" s="28" t="s">
        <v>724</v>
      </c>
      <c r="B374" s="19">
        <v>818</v>
      </c>
      <c r="C374" s="19">
        <v>4938</v>
      </c>
      <c r="D374" s="30">
        <v>231452</v>
      </c>
      <c r="E374" s="30">
        <v>776425</v>
      </c>
      <c r="F374" s="3"/>
    </row>
    <row r="375" spans="1:6" ht="15.75">
      <c r="A375" s="10" t="s">
        <v>725</v>
      </c>
      <c r="B375" s="19">
        <v>1448</v>
      </c>
      <c r="C375" s="19">
        <v>4254</v>
      </c>
      <c r="D375" s="30">
        <v>127840</v>
      </c>
      <c r="E375" s="30">
        <v>420419</v>
      </c>
      <c r="F375" s="3"/>
    </row>
    <row r="376" spans="1:6" ht="15.75">
      <c r="A376" s="10" t="s">
        <v>726</v>
      </c>
      <c r="B376" s="19">
        <v>22507</v>
      </c>
      <c r="C376" s="19">
        <v>111369</v>
      </c>
      <c r="D376" s="30">
        <v>2399817</v>
      </c>
      <c r="E376" s="30">
        <v>7820236</v>
      </c>
      <c r="F376" s="3"/>
    </row>
    <row r="377" spans="1:6" ht="15.75">
      <c r="A377" s="10" t="s">
        <v>727</v>
      </c>
      <c r="B377" s="19">
        <v>12516</v>
      </c>
      <c r="C377" s="19">
        <v>54172</v>
      </c>
      <c r="D377" s="30">
        <v>988357</v>
      </c>
      <c r="E377" s="30">
        <v>2708399</v>
      </c>
      <c r="F377" s="3"/>
    </row>
    <row r="378" spans="1:6" ht="15.75">
      <c r="A378" s="10" t="s">
        <v>728</v>
      </c>
      <c r="B378" s="19">
        <v>1555</v>
      </c>
      <c r="C378" s="19">
        <v>8730</v>
      </c>
      <c r="D378" s="30">
        <v>352401</v>
      </c>
      <c r="E378" s="30">
        <v>1266915</v>
      </c>
      <c r="F378" s="3"/>
    </row>
    <row r="379" spans="1:6" ht="15.75">
      <c r="A379" s="10" t="s">
        <v>729</v>
      </c>
      <c r="B379" s="19">
        <v>5049</v>
      </c>
      <c r="C379" s="19">
        <v>24245</v>
      </c>
      <c r="D379" s="30">
        <v>537171</v>
      </c>
      <c r="E379" s="30">
        <v>1991888</v>
      </c>
      <c r="F379" s="3"/>
    </row>
    <row r="380" spans="1:6" ht="15.75">
      <c r="A380" s="10" t="s">
        <v>730</v>
      </c>
      <c r="B380" s="19">
        <v>3387</v>
      </c>
      <c r="C380" s="19">
        <v>24222</v>
      </c>
      <c r="D380" s="30">
        <v>521888</v>
      </c>
      <c r="E380" s="30">
        <v>1853034</v>
      </c>
      <c r="F380" s="3"/>
    </row>
    <row r="381" spans="1:6" ht="15.75">
      <c r="A381" s="10" t="s">
        <v>731</v>
      </c>
      <c r="B381" s="19">
        <v>10698</v>
      </c>
      <c r="C381" s="19">
        <v>103687</v>
      </c>
      <c r="D381" s="30">
        <v>5185669</v>
      </c>
      <c r="E381" s="30">
        <v>25215968</v>
      </c>
      <c r="F381" s="3"/>
    </row>
    <row r="382" spans="1:6" ht="15.75">
      <c r="A382" s="10" t="s">
        <v>732</v>
      </c>
      <c r="B382" s="19">
        <v>1881</v>
      </c>
      <c r="C382" s="19">
        <v>26129</v>
      </c>
      <c r="D382" s="30">
        <v>1472576</v>
      </c>
      <c r="E382" s="30">
        <v>12106690</v>
      </c>
      <c r="F382" s="3"/>
    </row>
    <row r="383" spans="1:6" ht="15.75">
      <c r="A383" s="10" t="s">
        <v>733</v>
      </c>
      <c r="B383" s="19">
        <v>1362</v>
      </c>
      <c r="C383" s="19">
        <v>18684</v>
      </c>
      <c r="D383" s="30">
        <v>802322</v>
      </c>
      <c r="E383" s="30">
        <v>2809802</v>
      </c>
      <c r="F383" s="3"/>
    </row>
    <row r="384" spans="1:6" ht="15.75">
      <c r="A384" s="10" t="s">
        <v>734</v>
      </c>
      <c r="B384" s="19">
        <v>1417</v>
      </c>
      <c r="C384" s="19">
        <v>17330</v>
      </c>
      <c r="D384" s="30">
        <v>445121</v>
      </c>
      <c r="E384" s="30">
        <v>1458729</v>
      </c>
      <c r="F384" s="3"/>
    </row>
    <row r="385" spans="1:6" ht="15.75">
      <c r="A385" s="10" t="s">
        <v>735</v>
      </c>
      <c r="B385" s="19">
        <v>6038</v>
      </c>
      <c r="C385" s="19">
        <v>41544</v>
      </c>
      <c r="D385" s="30">
        <v>2465650</v>
      </c>
      <c r="E385" s="30">
        <v>8840747</v>
      </c>
      <c r="F385" s="3"/>
    </row>
    <row r="386" spans="1:6" ht="15.75">
      <c r="A386" s="4"/>
      <c r="B386" s="14"/>
      <c r="C386" s="14"/>
      <c r="D386" s="31"/>
      <c r="E386" s="31"/>
      <c r="F386" s="3"/>
    </row>
    <row r="387" spans="1:6" ht="15.75">
      <c r="A387" s="15" t="s">
        <v>379</v>
      </c>
      <c r="B387" s="16"/>
      <c r="C387" s="16"/>
      <c r="D387" s="6"/>
      <c r="E387" s="6"/>
      <c r="F387" s="3"/>
    </row>
    <row r="388" spans="1:6" ht="15.75">
      <c r="A388" s="3" t="s">
        <v>378</v>
      </c>
      <c r="B388" s="16"/>
      <c r="C388" s="16"/>
      <c r="D388" s="6"/>
      <c r="E388" s="6"/>
      <c r="F388" s="3"/>
    </row>
    <row r="389" spans="1:6" ht="15.75">
      <c r="A389" s="3" t="s">
        <v>1</v>
      </c>
      <c r="B389" s="16"/>
      <c r="C389" s="16"/>
      <c r="D389" s="6"/>
      <c r="E389" s="6"/>
      <c r="F389" s="3"/>
    </row>
    <row r="390" spans="1:6" ht="15.75">
      <c r="A390" s="3"/>
      <c r="B390" s="16"/>
      <c r="C390" s="16"/>
      <c r="D390" s="6"/>
      <c r="E390" s="6"/>
      <c r="F390" s="3"/>
    </row>
    <row r="391" spans="1:6" ht="15.75">
      <c r="A391" s="3" t="s">
        <v>736</v>
      </c>
      <c r="B391" s="16"/>
      <c r="C391" s="16"/>
      <c r="D391" s="6"/>
      <c r="E391" s="6"/>
      <c r="F391" s="3"/>
    </row>
    <row r="392" spans="1:6" ht="15.75">
      <c r="A392" s="3" t="s">
        <v>6</v>
      </c>
      <c r="B392" s="16"/>
      <c r="C392" s="16"/>
      <c r="D392" s="6"/>
      <c r="E392" s="6"/>
      <c r="F392" s="3"/>
    </row>
    <row r="393" spans="1:6" ht="15.75">
      <c r="A393" s="3" t="s">
        <v>7</v>
      </c>
      <c r="B393" s="16"/>
      <c r="C393" s="16"/>
      <c r="D393" s="6"/>
      <c r="E393" s="6"/>
      <c r="F393" s="3"/>
    </row>
    <row r="394" spans="1:6" ht="15.75">
      <c r="A394" s="3" t="s">
        <v>8</v>
      </c>
      <c r="B394" s="16"/>
      <c r="C394" s="16"/>
      <c r="D394" s="6"/>
      <c r="E394" s="6"/>
      <c r="F394" s="3"/>
    </row>
    <row r="395" spans="1:6" ht="15.75">
      <c r="A395" s="3" t="s">
        <v>9</v>
      </c>
      <c r="B395" s="16"/>
      <c r="C395" s="16"/>
      <c r="D395" s="6"/>
      <c r="E395" s="6"/>
      <c r="F395" s="3"/>
    </row>
    <row r="396" spans="1:6" ht="15.75">
      <c r="A396" s="3" t="s">
        <v>10</v>
      </c>
      <c r="B396" s="16"/>
      <c r="C396" s="16"/>
      <c r="D396" s="6"/>
      <c r="E396" s="6"/>
      <c r="F396" s="3"/>
    </row>
    <row r="397" spans="1:6" ht="15.75">
      <c r="A397" s="3" t="s">
        <v>11</v>
      </c>
      <c r="B397" s="16"/>
      <c r="C397" s="16"/>
      <c r="D397" s="6"/>
      <c r="E397" s="6"/>
      <c r="F397" s="3"/>
    </row>
    <row r="398" spans="1:6" ht="15.75">
      <c r="A398" s="3" t="s">
        <v>12</v>
      </c>
      <c r="B398" s="16"/>
      <c r="C398" s="16"/>
      <c r="D398" s="6"/>
      <c r="E398" s="6"/>
      <c r="F398" s="3"/>
    </row>
    <row r="399" spans="1:6" ht="15.75">
      <c r="A399" s="3" t="s">
        <v>13</v>
      </c>
      <c r="B399" s="16"/>
      <c r="C399" s="16"/>
      <c r="D399" s="6"/>
      <c r="E399" s="6"/>
      <c r="F399" s="3"/>
    </row>
    <row r="400" spans="1:6" ht="15.75">
      <c r="A400" s="3" t="s">
        <v>14</v>
      </c>
      <c r="B400" s="16"/>
      <c r="C400" s="16"/>
      <c r="D400" s="6"/>
      <c r="E400" s="6"/>
      <c r="F400" s="3"/>
    </row>
    <row r="401" spans="1:6" ht="15.75">
      <c r="A401" s="3" t="s">
        <v>15</v>
      </c>
      <c r="B401" s="16"/>
      <c r="C401" s="16"/>
      <c r="D401" s="6"/>
      <c r="E401" s="6"/>
      <c r="F401" s="3"/>
    </row>
    <row r="402" spans="1:6" ht="15.75">
      <c r="A402" s="3" t="s">
        <v>16</v>
      </c>
      <c r="B402" s="16"/>
      <c r="C402" s="16"/>
      <c r="D402" s="6"/>
      <c r="E402" s="6"/>
      <c r="F402" s="3"/>
    </row>
    <row r="403" spans="1:6" ht="15.75">
      <c r="A403" s="3" t="s">
        <v>737</v>
      </c>
      <c r="B403" s="16"/>
      <c r="C403" s="16"/>
      <c r="D403" s="6"/>
      <c r="E403" s="6"/>
      <c r="F403" s="3"/>
    </row>
    <row r="404" spans="1:6" ht="15.75">
      <c r="A404" s="3"/>
      <c r="B404" s="16"/>
      <c r="C404" s="16"/>
      <c r="D404" s="6"/>
      <c r="E404" s="6"/>
      <c r="F404" s="3"/>
    </row>
    <row r="405" spans="1:6" ht="15.75">
      <c r="A405" s="3" t="s">
        <v>738</v>
      </c>
      <c r="B405" s="16"/>
      <c r="C405" s="16"/>
      <c r="D405" s="6"/>
      <c r="E405" s="6"/>
      <c r="F405" s="3"/>
    </row>
    <row r="406" spans="1:6" ht="15.75">
      <c r="A406" s="3" t="s">
        <v>739</v>
      </c>
      <c r="B406" s="16"/>
      <c r="C406" s="16"/>
      <c r="D406" s="6"/>
      <c r="E406" s="6"/>
      <c r="F406" s="3"/>
    </row>
    <row r="407" spans="1:6" ht="15.75">
      <c r="A407" s="3"/>
      <c r="B407" s="16"/>
      <c r="C407" s="16"/>
      <c r="D407" s="6"/>
      <c r="E407" s="6"/>
      <c r="F407" s="3"/>
    </row>
    <row r="408" spans="1:6" ht="15.75">
      <c r="A408" s="3" t="s">
        <v>740</v>
      </c>
      <c r="B408" s="16"/>
      <c r="C408" s="16"/>
      <c r="D408" s="6"/>
      <c r="E408" s="6"/>
      <c r="F408" s="3"/>
    </row>
    <row r="409" spans="1:6" ht="15.75">
      <c r="A409" s="3"/>
      <c r="B409" s="3"/>
      <c r="C409" s="3"/>
      <c r="D409" s="32"/>
      <c r="E409" s="32"/>
      <c r="F409" s="3"/>
    </row>
    <row r="410" spans="1:6" ht="15.75">
      <c r="A410" s="3"/>
      <c r="B410" s="3"/>
      <c r="C410" s="3"/>
      <c r="D410" s="32"/>
      <c r="E410" s="32"/>
      <c r="F410" s="3"/>
    </row>
    <row r="411" spans="1:6" ht="15.75">
      <c r="A411" s="3"/>
      <c r="B411" s="3"/>
      <c r="C411" s="3"/>
      <c r="D411" s="32"/>
      <c r="E411" s="32"/>
      <c r="F411" s="3"/>
    </row>
    <row r="412" spans="1:6" ht="15.75">
      <c r="A412" s="3"/>
      <c r="B412" s="3"/>
      <c r="C412" s="3"/>
      <c r="D412" s="32"/>
      <c r="E412" s="32"/>
      <c r="F412" s="3"/>
    </row>
    <row r="413" spans="1:6" ht="15.75">
      <c r="A413" s="3"/>
      <c r="B413" s="3"/>
      <c r="C413" s="3"/>
      <c r="D413" s="32"/>
      <c r="E413" s="32"/>
      <c r="F413" s="3"/>
    </row>
    <row r="414" spans="1:6" ht="15.75">
      <c r="A414" s="3"/>
      <c r="B414" s="3"/>
      <c r="C414" s="3"/>
      <c r="D414" s="32"/>
      <c r="E414" s="32"/>
      <c r="F414" s="3"/>
    </row>
    <row r="415" spans="1:6" ht="15.75">
      <c r="A415" s="3"/>
      <c r="B415" s="3"/>
      <c r="C415" s="3"/>
      <c r="D415" s="32"/>
      <c r="E415" s="32"/>
      <c r="F415" s="3"/>
    </row>
    <row r="416" spans="1:6" ht="15.75">
      <c r="A416" s="3"/>
      <c r="B416" s="3"/>
      <c r="C416" s="3"/>
      <c r="D416" s="32"/>
      <c r="E416" s="32"/>
      <c r="F416" s="3"/>
    </row>
    <row r="417" spans="1:6" ht="15.75">
      <c r="A417" s="3"/>
      <c r="B417" s="3"/>
      <c r="C417" s="3"/>
      <c r="D417" s="32"/>
      <c r="E417" s="32"/>
      <c r="F417" s="3"/>
    </row>
    <row r="418" spans="1:6" ht="15.75">
      <c r="A418" s="3"/>
      <c r="B418" s="3"/>
      <c r="C418" s="3"/>
      <c r="D418" s="32"/>
      <c r="E418" s="32"/>
      <c r="F418" s="3"/>
    </row>
    <row r="419" spans="1:6" ht="15.75">
      <c r="A419" s="3"/>
      <c r="B419" s="3"/>
      <c r="C419" s="3"/>
      <c r="D419" s="32"/>
      <c r="E419" s="32"/>
      <c r="F419" s="3"/>
    </row>
    <row r="420" spans="1:6" ht="15.75">
      <c r="A420" s="3"/>
      <c r="B420" s="3"/>
      <c r="C420" s="3"/>
      <c r="D420" s="32"/>
      <c r="E420" s="32"/>
      <c r="F420" s="3"/>
    </row>
    <row r="421" spans="1:6" ht="15.75">
      <c r="A421" s="3"/>
      <c r="B421" s="3"/>
      <c r="C421" s="3"/>
      <c r="D421" s="32"/>
      <c r="E421" s="32"/>
      <c r="F421" s="3"/>
    </row>
    <row r="422" spans="1:6" ht="15.75">
      <c r="A422" s="3"/>
      <c r="B422" s="3"/>
      <c r="C422" s="3"/>
      <c r="D422" s="32"/>
      <c r="E422" s="32"/>
      <c r="F422" s="3"/>
    </row>
    <row r="423" spans="1:6" ht="15.75">
      <c r="A423" s="3"/>
      <c r="B423" s="3"/>
      <c r="C423" s="3"/>
      <c r="D423" s="32"/>
      <c r="E423" s="32"/>
      <c r="F423" s="3"/>
    </row>
    <row r="424" spans="1:6" ht="15.75">
      <c r="A424" s="3"/>
      <c r="B424" s="3"/>
      <c r="C424" s="3"/>
      <c r="D424" s="32"/>
      <c r="E424" s="32"/>
      <c r="F424" s="3"/>
    </row>
    <row r="425" spans="1:6" ht="15.75">
      <c r="A425" s="3"/>
      <c r="B425" s="3"/>
      <c r="C425" s="3"/>
      <c r="D425" s="32"/>
      <c r="E425" s="32"/>
      <c r="F425" s="3"/>
    </row>
    <row r="426" spans="1:6" ht="15.75">
      <c r="A426" s="3"/>
      <c r="B426" s="3"/>
      <c r="C426" s="3"/>
      <c r="D426" s="32"/>
      <c r="E426" s="32"/>
      <c r="F426" s="3"/>
    </row>
    <row r="427" spans="1:6" ht="15.75">
      <c r="A427" s="3"/>
      <c r="B427" s="3"/>
      <c r="C427" s="3"/>
      <c r="D427" s="32"/>
      <c r="E427" s="32"/>
      <c r="F427" s="3"/>
    </row>
    <row r="428" spans="1:6" ht="15.75">
      <c r="A428" s="3"/>
      <c r="B428" s="3"/>
      <c r="C428" s="3"/>
      <c r="D428" s="32"/>
      <c r="E428" s="32"/>
      <c r="F428" s="3"/>
    </row>
    <row r="429" spans="1:6" ht="15.75">
      <c r="A429" s="3"/>
      <c r="B429" s="3"/>
      <c r="C429" s="3"/>
      <c r="D429" s="32"/>
      <c r="E429" s="32"/>
      <c r="F429" s="3"/>
    </row>
    <row r="430" spans="1:6" ht="15.75">
      <c r="A430" s="3"/>
      <c r="B430" s="3"/>
      <c r="C430" s="3"/>
      <c r="D430" s="32"/>
      <c r="E430" s="32"/>
      <c r="F430" s="3"/>
    </row>
    <row r="431" spans="1:6" ht="15.75">
      <c r="A431" s="3"/>
      <c r="B431" s="3"/>
      <c r="C431" s="3"/>
      <c r="D431" s="32"/>
      <c r="E431" s="32"/>
      <c r="F431" s="3"/>
    </row>
    <row r="432" spans="1:6" ht="15.75">
      <c r="A432" s="3"/>
      <c r="B432" s="3"/>
      <c r="C432" s="3"/>
      <c r="D432" s="32"/>
      <c r="E432" s="32"/>
      <c r="F432" s="3"/>
    </row>
    <row r="433" spans="1:6" ht="15.75">
      <c r="A433" s="3"/>
      <c r="B433" s="3"/>
      <c r="C433" s="3"/>
      <c r="D433" s="32"/>
      <c r="E433" s="32"/>
      <c r="F433" s="3"/>
    </row>
    <row r="434" spans="1:6" ht="15.75">
      <c r="A434" s="3"/>
      <c r="B434" s="3"/>
      <c r="C434" s="3"/>
      <c r="D434" s="32"/>
      <c r="E434" s="32"/>
      <c r="F434" s="3"/>
    </row>
    <row r="435" spans="1:6" ht="15.75">
      <c r="A435" s="3"/>
      <c r="B435" s="3"/>
      <c r="C435" s="3"/>
      <c r="D435" s="3"/>
      <c r="E435" s="3"/>
      <c r="F435" s="3"/>
    </row>
    <row r="436" spans="1:6" ht="15.75">
      <c r="A436" s="3"/>
      <c r="B436" s="3"/>
      <c r="C436" s="3"/>
      <c r="D436" s="3"/>
      <c r="E436" s="3"/>
      <c r="F436" s="3"/>
    </row>
    <row r="437" spans="1:6" ht="15.75">
      <c r="A437" s="3"/>
      <c r="B437" s="3"/>
      <c r="C437" s="3"/>
      <c r="D437" s="3"/>
      <c r="E437" s="3"/>
      <c r="F437" s="3"/>
    </row>
    <row r="438" spans="1:6" ht="15.75">
      <c r="A438" s="3"/>
      <c r="B438" s="3"/>
      <c r="C438" s="3"/>
      <c r="D438" s="3"/>
      <c r="E438" s="3"/>
      <c r="F438" s="3"/>
    </row>
    <row r="439" spans="1:6" ht="15.75">
      <c r="A439" s="3"/>
      <c r="B439" s="3"/>
      <c r="C439" s="3"/>
      <c r="D439" s="3"/>
      <c r="E439" s="3"/>
      <c r="F439" s="3"/>
    </row>
    <row r="440" spans="1:6" ht="15.75">
      <c r="A440" s="3"/>
      <c r="B440" s="3"/>
      <c r="C440" s="3"/>
      <c r="D440" s="3"/>
      <c r="E440" s="3"/>
      <c r="F440" s="3"/>
    </row>
    <row r="441" spans="1:6" ht="15.75">
      <c r="A441" s="3"/>
      <c r="B441" s="3"/>
      <c r="C441" s="3"/>
      <c r="D441" s="3"/>
      <c r="E441" s="3"/>
      <c r="F441" s="3"/>
    </row>
    <row r="442" spans="1:6" ht="15.75">
      <c r="A442" s="3"/>
      <c r="B442" s="3"/>
      <c r="C442" s="3"/>
      <c r="D442" s="3"/>
      <c r="E442" s="3"/>
      <c r="F442" s="3"/>
    </row>
    <row r="443" spans="1:6" ht="15.75">
      <c r="A443" s="3"/>
      <c r="B443" s="3"/>
      <c r="C443" s="3"/>
      <c r="D443" s="3"/>
      <c r="E443" s="3"/>
      <c r="F443" s="3"/>
    </row>
    <row r="444" spans="1:6" ht="15.75">
      <c r="A444" s="3"/>
      <c r="B444" s="3"/>
      <c r="C444" s="3"/>
      <c r="D444" s="3"/>
      <c r="E444" s="3"/>
      <c r="F444" s="3"/>
    </row>
    <row r="445" spans="1:6" ht="15.75">
      <c r="A445" s="3"/>
      <c r="B445" s="3"/>
      <c r="C445" s="3"/>
      <c r="D445" s="3"/>
      <c r="E445" s="3"/>
      <c r="F445" s="3"/>
    </row>
    <row r="446" spans="1:6" ht="15.75">
      <c r="A446" s="3"/>
      <c r="B446" s="3"/>
      <c r="C446" s="3"/>
      <c r="D446" s="3"/>
      <c r="E446" s="3"/>
      <c r="F446" s="3"/>
    </row>
    <row r="447" spans="1:6" ht="15.75">
      <c r="A447" s="3"/>
      <c r="B447" s="3"/>
      <c r="C447" s="3"/>
      <c r="D447" s="3"/>
      <c r="E447" s="3"/>
      <c r="F447" s="3"/>
    </row>
    <row r="448" spans="1:6" ht="15.75">
      <c r="A448" s="3"/>
      <c r="B448" s="3"/>
      <c r="C448" s="3"/>
      <c r="D448" s="3"/>
      <c r="E448" s="3"/>
      <c r="F448" s="3"/>
    </row>
    <row r="449" spans="1:6" ht="15.75">
      <c r="A449" s="3"/>
      <c r="B449" s="3"/>
      <c r="C449" s="3"/>
      <c r="D449" s="3"/>
      <c r="E449" s="3"/>
      <c r="F449" s="3"/>
    </row>
    <row r="450" spans="1:6" ht="15.75">
      <c r="A450" s="3"/>
      <c r="B450" s="3"/>
      <c r="C450" s="3"/>
      <c r="D450" s="3"/>
      <c r="E450" s="3"/>
      <c r="F450" s="3"/>
    </row>
    <row r="451" spans="1:6" ht="15.75">
      <c r="A451" s="3"/>
      <c r="B451" s="3"/>
      <c r="C451" s="3"/>
      <c r="D451" s="3"/>
      <c r="E451" s="3"/>
      <c r="F451" s="3"/>
    </row>
    <row r="452" spans="1:6" ht="15.75">
      <c r="A452" s="3"/>
      <c r="B452" s="3"/>
      <c r="C452" s="3"/>
      <c r="D452" s="3"/>
      <c r="E452" s="3"/>
      <c r="F452" s="3"/>
    </row>
    <row r="453" spans="1:6" ht="15.75">
      <c r="A453" s="3"/>
      <c r="B453" s="3"/>
      <c r="C453" s="3"/>
      <c r="D453" s="3"/>
      <c r="E453" s="3"/>
      <c r="F453" s="3"/>
    </row>
    <row r="454" spans="1:6" ht="15.75">
      <c r="A454" s="3"/>
      <c r="B454" s="3"/>
      <c r="C454" s="3"/>
      <c r="D454" s="3"/>
      <c r="E454" s="3"/>
      <c r="F454" s="3"/>
    </row>
    <row r="455" spans="1:6" ht="15.75">
      <c r="A455" s="3"/>
      <c r="B455" s="3"/>
      <c r="C455" s="3"/>
      <c r="D455" s="3"/>
      <c r="E455" s="3"/>
      <c r="F455" s="3"/>
    </row>
    <row r="456" spans="1:6" ht="15.75">
      <c r="A456" s="3"/>
      <c r="B456" s="3"/>
      <c r="C456" s="3"/>
      <c r="D456" s="3"/>
      <c r="E456" s="3"/>
      <c r="F456" s="3"/>
    </row>
    <row r="457" spans="1:6" ht="15.75">
      <c r="A457" s="3"/>
      <c r="B457" s="3"/>
      <c r="C457" s="3"/>
      <c r="D457" s="3"/>
      <c r="E457" s="3"/>
      <c r="F457" s="3"/>
    </row>
    <row r="458" spans="1:6" ht="15.75">
      <c r="A458" s="3"/>
      <c r="B458" s="3"/>
      <c r="C458" s="3"/>
      <c r="D458" s="3"/>
      <c r="E458" s="3"/>
      <c r="F458" s="3"/>
    </row>
    <row r="459" spans="1:6" ht="15.75">
      <c r="A459" s="3"/>
      <c r="B459" s="3"/>
      <c r="C459" s="3"/>
      <c r="D459" s="3"/>
      <c r="E459" s="3"/>
      <c r="F459" s="3"/>
    </row>
    <row r="460" spans="1:6" ht="15.75">
      <c r="A460" s="3"/>
      <c r="B460" s="3"/>
      <c r="C460" s="3"/>
      <c r="D460" s="3"/>
      <c r="E460" s="3"/>
      <c r="F460" s="3"/>
    </row>
  </sheetData>
  <sheetProtection/>
  <printOptions/>
  <pageMargins left="0.75" right="0.75" top="1" bottom="1" header="0.5" footer="0.5"/>
  <pageSetup fitToHeight="2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0"/>
  <sheetViews>
    <sheetView showOutlineSymbols="0" zoomScale="87" zoomScaleNormal="87" zoomScalePageLayoutView="0" workbookViewId="0" topLeftCell="A1">
      <selection activeCell="A1" sqref="A1"/>
    </sheetView>
  </sheetViews>
  <sheetFormatPr defaultColWidth="11.4453125" defaultRowHeight="17.25"/>
  <cols>
    <col min="1" max="1" width="89.10546875" style="1" customWidth="1"/>
    <col min="2" max="5" width="14.77734375" style="1" customWidth="1"/>
    <col min="6" max="16384" width="11.4453125" style="1" customWidth="1"/>
  </cols>
  <sheetData>
    <row r="1" s="3" customFormat="1" ht="20.25">
      <c r="A1" s="17" t="s">
        <v>380</v>
      </c>
    </row>
    <row r="2" spans="1:5" s="3" customFormat="1" ht="20.25">
      <c r="A2" s="17" t="s">
        <v>753</v>
      </c>
      <c r="E2" s="29"/>
    </row>
    <row r="3" s="3" customFormat="1" ht="14.25"/>
    <row r="4" spans="1:5" s="3" customFormat="1" ht="42.75">
      <c r="A4" s="33" t="s">
        <v>0</v>
      </c>
      <c r="B4" s="34" t="s">
        <v>749</v>
      </c>
      <c r="C4" s="34" t="s">
        <v>750</v>
      </c>
      <c r="D4" s="35" t="s">
        <v>751</v>
      </c>
      <c r="E4" s="34" t="s">
        <v>752</v>
      </c>
    </row>
    <row r="5" spans="4:5" s="3" customFormat="1" ht="14.25">
      <c r="D5" s="5"/>
      <c r="E5" s="5"/>
    </row>
    <row r="6" spans="1:6" s="3" customFormat="1" ht="14.25">
      <c r="A6" s="7" t="s">
        <v>18</v>
      </c>
      <c r="B6" s="6">
        <f>SUM(B7:B9)</f>
        <v>331</v>
      </c>
      <c r="C6" s="6">
        <f>SUM(C7:C9)</f>
        <v>5574</v>
      </c>
      <c r="D6" s="30">
        <v>287271</v>
      </c>
      <c r="E6" s="30">
        <v>1743362</v>
      </c>
      <c r="F6" s="16"/>
    </row>
    <row r="7" spans="1:6" s="3" customFormat="1" ht="14.25">
      <c r="A7" s="7" t="s">
        <v>381</v>
      </c>
      <c r="B7" s="6">
        <v>40</v>
      </c>
      <c r="C7" s="6">
        <v>536</v>
      </c>
      <c r="D7" s="30">
        <v>36933</v>
      </c>
      <c r="E7" s="30">
        <v>539084</v>
      </c>
      <c r="F7" s="16"/>
    </row>
    <row r="8" spans="1:6" ht="15.75">
      <c r="A8" s="7" t="s">
        <v>382</v>
      </c>
      <c r="B8" s="6">
        <v>238</v>
      </c>
      <c r="C8" s="6">
        <v>4025</v>
      </c>
      <c r="D8" s="30">
        <v>190400</v>
      </c>
      <c r="E8" s="30">
        <v>944245</v>
      </c>
      <c r="F8" s="2"/>
    </row>
    <row r="9" spans="1:6" ht="15.75">
      <c r="A9" s="10" t="s">
        <v>383</v>
      </c>
      <c r="B9" s="6">
        <v>53</v>
      </c>
      <c r="C9" s="6">
        <v>1013</v>
      </c>
      <c r="D9" s="30">
        <v>59938</v>
      </c>
      <c r="E9" s="30">
        <v>260033</v>
      </c>
      <c r="F9" s="2"/>
    </row>
    <row r="10" spans="1:6" ht="15.75">
      <c r="A10" s="10"/>
      <c r="B10" s="6"/>
      <c r="C10" s="6"/>
      <c r="D10" s="30"/>
      <c r="E10" s="30"/>
      <c r="F10" s="2"/>
    </row>
    <row r="11" spans="1:6" ht="17.25">
      <c r="A11" s="10" t="s">
        <v>742</v>
      </c>
      <c r="B11" s="6">
        <f>SUM(B12:B14)</f>
        <v>547</v>
      </c>
      <c r="C11" s="6">
        <v>38328</v>
      </c>
      <c r="D11" s="30">
        <v>3490273</v>
      </c>
      <c r="E11" s="30" t="s">
        <v>282</v>
      </c>
      <c r="F11" s="2"/>
    </row>
    <row r="12" spans="1:6" ht="15.75">
      <c r="A12" s="10" t="s">
        <v>384</v>
      </c>
      <c r="B12" s="6">
        <v>364</v>
      </c>
      <c r="C12" s="6">
        <v>33798</v>
      </c>
      <c r="D12" s="30">
        <v>3103586</v>
      </c>
      <c r="E12" s="30" t="s">
        <v>282</v>
      </c>
      <c r="F12" s="2"/>
    </row>
    <row r="13" spans="1:6" ht="15.75">
      <c r="A13" s="10" t="s">
        <v>385</v>
      </c>
      <c r="B13" s="6">
        <v>86</v>
      </c>
      <c r="C13" s="6" t="s">
        <v>5</v>
      </c>
      <c r="D13" s="30" t="s">
        <v>4</v>
      </c>
      <c r="E13" s="30" t="s">
        <v>282</v>
      </c>
      <c r="F13" s="2"/>
    </row>
    <row r="14" spans="1:6" ht="15.75">
      <c r="A14" s="10" t="s">
        <v>386</v>
      </c>
      <c r="B14" s="6">
        <v>97</v>
      </c>
      <c r="C14" s="6" t="s">
        <v>214</v>
      </c>
      <c r="D14" s="30" t="s">
        <v>4</v>
      </c>
      <c r="E14" s="30" t="s">
        <v>282</v>
      </c>
      <c r="F14" s="2"/>
    </row>
    <row r="15" spans="1:6" ht="15.75">
      <c r="A15" s="10"/>
      <c r="B15" s="6"/>
      <c r="C15" s="6"/>
      <c r="D15" s="30"/>
      <c r="E15" s="30"/>
      <c r="F15" s="2"/>
    </row>
    <row r="16" spans="1:6" ht="17.25">
      <c r="A16" s="10" t="s">
        <v>743</v>
      </c>
      <c r="B16" s="6">
        <f>+B17+B20+B25</f>
        <v>43409</v>
      </c>
      <c r="C16" s="6">
        <v>349415</v>
      </c>
      <c r="D16" s="30">
        <v>18393115</v>
      </c>
      <c r="E16" s="30">
        <f>(+E17+E20+E25)*1</f>
        <v>90318478</v>
      </c>
      <c r="F16" s="2"/>
    </row>
    <row r="17" spans="1:6" ht="15.75">
      <c r="A17" s="10" t="s">
        <v>387</v>
      </c>
      <c r="B17" s="6">
        <f>SUM(B18:B19)</f>
        <v>13748</v>
      </c>
      <c r="C17" s="6">
        <v>84018</v>
      </c>
      <c r="D17" s="30">
        <v>4564411</v>
      </c>
      <c r="E17" s="30">
        <f>(SUM(E18:E19))*1</f>
        <v>38201573</v>
      </c>
      <c r="F17" s="2"/>
    </row>
    <row r="18" spans="1:6" ht="15.75">
      <c r="A18" s="10" t="s">
        <v>388</v>
      </c>
      <c r="B18" s="6">
        <v>11659</v>
      </c>
      <c r="C18" s="6">
        <v>46677</v>
      </c>
      <c r="D18" s="30">
        <v>2163270</v>
      </c>
      <c r="E18" s="30">
        <v>16814344</v>
      </c>
      <c r="F18" s="2"/>
    </row>
    <row r="19" spans="1:6" ht="15.75">
      <c r="A19" s="10" t="s">
        <v>389</v>
      </c>
      <c r="B19" s="6">
        <v>2089</v>
      </c>
      <c r="C19" s="6">
        <v>37342</v>
      </c>
      <c r="D19" s="30">
        <v>2401140</v>
      </c>
      <c r="E19" s="30">
        <v>21387229</v>
      </c>
      <c r="F19" s="2"/>
    </row>
    <row r="20" spans="1:6" ht="15.75">
      <c r="A20" s="10" t="s">
        <v>390</v>
      </c>
      <c r="B20" s="6">
        <v>1288</v>
      </c>
      <c r="C20" s="6">
        <v>30218</v>
      </c>
      <c r="D20" s="30">
        <f>(SUM(D21:D24))*1</f>
        <v>1896139</v>
      </c>
      <c r="E20" s="30">
        <f>(SUM(E21:E24))*1</f>
        <v>8665190</v>
      </c>
      <c r="F20" s="2"/>
    </row>
    <row r="21" spans="1:6" ht="15.75">
      <c r="A21" s="10" t="s">
        <v>391</v>
      </c>
      <c r="B21" s="6">
        <v>537</v>
      </c>
      <c r="C21" s="6">
        <v>12543</v>
      </c>
      <c r="D21" s="30">
        <v>778852</v>
      </c>
      <c r="E21" s="30">
        <v>3043021</v>
      </c>
      <c r="F21" s="2"/>
    </row>
    <row r="22" spans="1:6" ht="15.75">
      <c r="A22" s="10" t="s">
        <v>392</v>
      </c>
      <c r="B22" s="6">
        <v>162</v>
      </c>
      <c r="C22" s="6">
        <v>1772</v>
      </c>
      <c r="D22" s="30">
        <v>77850</v>
      </c>
      <c r="E22" s="30">
        <v>394846</v>
      </c>
      <c r="F22" s="2"/>
    </row>
    <row r="23" spans="1:6" ht="15.75">
      <c r="A23" s="10" t="s">
        <v>393</v>
      </c>
      <c r="B23" s="6">
        <v>436</v>
      </c>
      <c r="C23" s="6">
        <v>13903</v>
      </c>
      <c r="D23" s="30">
        <v>905978</v>
      </c>
      <c r="E23" s="30">
        <v>4661005</v>
      </c>
      <c r="F23" s="2"/>
    </row>
    <row r="24" spans="1:6" ht="15.75">
      <c r="A24" s="10" t="s">
        <v>394</v>
      </c>
      <c r="B24" s="6">
        <v>152</v>
      </c>
      <c r="C24" s="6">
        <v>1999</v>
      </c>
      <c r="D24" s="30">
        <v>133459</v>
      </c>
      <c r="E24" s="30">
        <v>566318</v>
      </c>
      <c r="F24" s="2"/>
    </row>
    <row r="25" spans="1:6" ht="15.75">
      <c r="A25" s="10" t="s">
        <v>395</v>
      </c>
      <c r="B25" s="6">
        <v>28373</v>
      </c>
      <c r="C25" s="6">
        <v>235178</v>
      </c>
      <c r="D25" s="30">
        <f>(SUM(D26:D29))*1</f>
        <v>11932566</v>
      </c>
      <c r="E25" s="30">
        <v>43451715</v>
      </c>
      <c r="F25" s="2"/>
    </row>
    <row r="26" spans="1:6" ht="15.75">
      <c r="A26" s="10" t="s">
        <v>396</v>
      </c>
      <c r="B26" s="6">
        <v>5534</v>
      </c>
      <c r="C26" s="6">
        <v>43470</v>
      </c>
      <c r="D26" s="30">
        <v>1999556</v>
      </c>
      <c r="E26" s="30">
        <v>7892145</v>
      </c>
      <c r="F26" s="2"/>
    </row>
    <row r="27" spans="1:6" ht="15.75">
      <c r="A27" s="10" t="s">
        <v>397</v>
      </c>
      <c r="B27" s="6">
        <v>11353</v>
      </c>
      <c r="C27" s="6">
        <v>114371</v>
      </c>
      <c r="D27" s="30">
        <v>6474252</v>
      </c>
      <c r="E27" s="30">
        <v>21806414</v>
      </c>
      <c r="F27" s="2"/>
    </row>
    <row r="28" spans="1:6" ht="15.75">
      <c r="A28" s="10" t="s">
        <v>398</v>
      </c>
      <c r="B28" s="6">
        <v>8266</v>
      </c>
      <c r="C28" s="6">
        <v>51420</v>
      </c>
      <c r="D28" s="30">
        <v>2273891</v>
      </c>
      <c r="E28" s="30">
        <v>8123753</v>
      </c>
      <c r="F28" s="2"/>
    </row>
    <row r="29" spans="1:6" ht="15.75">
      <c r="A29" s="10" t="s">
        <v>399</v>
      </c>
      <c r="B29" s="6">
        <v>3221</v>
      </c>
      <c r="C29" s="6">
        <v>25918</v>
      </c>
      <c r="D29" s="30">
        <v>1184867</v>
      </c>
      <c r="E29" s="30">
        <v>5629401</v>
      </c>
      <c r="F29" s="2"/>
    </row>
    <row r="30" spans="1:6" ht="15.75">
      <c r="A30" s="10"/>
      <c r="B30" s="3"/>
      <c r="C30" s="3"/>
      <c r="D30" s="30"/>
      <c r="E30" s="30"/>
      <c r="F30" s="2"/>
    </row>
    <row r="31" spans="1:6" ht="17.25">
      <c r="A31" s="10" t="s">
        <v>744</v>
      </c>
      <c r="B31" s="6">
        <f>+B32+B42+B44+B48+B51+B55+B59+B63+B66+B67+B68+B76+'[2]B-2b'!B8+'[2]B-2b'!B14+'[2]B-2b'!B20+'[2]B-2b'!B30+'[2]B-2b'!B38+'[2]B-2b'!B45+'[2]B-2b'!B50+'[2]B-2b'!B58+'[2]B-2b'!B62</f>
        <v>9830</v>
      </c>
      <c r="C31" s="6">
        <f>+C32+C42+C44+C48+C51+C55+C59+C63+C66+C67+C68+C76+'[2]B-2b'!C8+'[2]B-2b'!C14+'[2]B-2b'!C20+'[2]B-2b'!C30+'[2]B-2b'!C38+'[2]B-2b'!C45+'[2]B-2b'!C50+'[2]B-2b'!C58+'[2]B-2b'!C62</f>
        <v>273568</v>
      </c>
      <c r="D31" s="30">
        <f>(+D32+D42+D44+D48+D51+D55+D59+D63+D66+D67+D68+D76+'[2]B-2b'!D8+'[2]B-2b'!D14+'[2]B-2b'!D20+'[2]B-2b'!D30+'[2]B-2b'!D38+'[2]B-2b'!D45+'[2]B-2b'!D50+'[2]B-2b'!D58+'[2]B-2b'!D62)*1</f>
        <v>11409655</v>
      </c>
      <c r="E31" s="37">
        <v>162720173</v>
      </c>
      <c r="F31" s="2"/>
    </row>
    <row r="32" spans="1:6" ht="15.75">
      <c r="A32" s="10" t="s">
        <v>400</v>
      </c>
      <c r="B32" s="6">
        <f>SUM(B33:B41)</f>
        <v>1940</v>
      </c>
      <c r="C32" s="6">
        <f>SUM(C33:C41)</f>
        <v>48815</v>
      </c>
      <c r="D32" s="30">
        <f>(SUM(D33:D41))*1</f>
        <v>1705743</v>
      </c>
      <c r="E32" s="30">
        <f>(SUM(E33:E41))*1</f>
        <v>16419470</v>
      </c>
      <c r="F32" s="2"/>
    </row>
    <row r="33" spans="1:6" ht="15.75">
      <c r="A33" s="11" t="s">
        <v>401</v>
      </c>
      <c r="B33" s="6">
        <v>50</v>
      </c>
      <c r="C33" s="6">
        <v>1813</v>
      </c>
      <c r="D33" s="30">
        <v>81142</v>
      </c>
      <c r="E33" s="30">
        <v>1293128</v>
      </c>
      <c r="F33" s="2"/>
    </row>
    <row r="34" spans="1:6" ht="15.75">
      <c r="A34" s="11" t="s">
        <v>402</v>
      </c>
      <c r="B34" s="6">
        <v>21</v>
      </c>
      <c r="C34" s="6">
        <v>949</v>
      </c>
      <c r="D34" s="30">
        <v>51522</v>
      </c>
      <c r="E34" s="30">
        <v>1114980</v>
      </c>
      <c r="F34" s="2"/>
    </row>
    <row r="35" spans="1:6" ht="15.75">
      <c r="A35" s="11" t="s">
        <v>403</v>
      </c>
      <c r="B35" s="6">
        <v>121</v>
      </c>
      <c r="C35" s="6">
        <v>2217</v>
      </c>
      <c r="D35" s="30">
        <v>79238</v>
      </c>
      <c r="E35" s="30">
        <v>563346</v>
      </c>
      <c r="F35" s="2"/>
    </row>
    <row r="36" spans="1:6" ht="15.75">
      <c r="A36" s="11" t="s">
        <v>404</v>
      </c>
      <c r="B36" s="6">
        <v>86</v>
      </c>
      <c r="C36" s="6">
        <v>6682</v>
      </c>
      <c r="D36" s="30">
        <v>257215</v>
      </c>
      <c r="E36" s="30">
        <v>2814289</v>
      </c>
      <c r="F36" s="2"/>
    </row>
    <row r="37" spans="1:6" ht="15.75">
      <c r="A37" s="11" t="s">
        <v>405</v>
      </c>
      <c r="B37" s="6">
        <v>113</v>
      </c>
      <c r="C37" s="6">
        <v>7603</v>
      </c>
      <c r="D37" s="30">
        <v>309295</v>
      </c>
      <c r="E37" s="30">
        <v>4597085</v>
      </c>
      <c r="F37" s="2"/>
    </row>
    <row r="38" spans="1:6" ht="15.75">
      <c r="A38" s="11" t="s">
        <v>406</v>
      </c>
      <c r="B38" s="6">
        <v>137</v>
      </c>
      <c r="C38" s="6">
        <v>3926</v>
      </c>
      <c r="D38" s="30">
        <v>126510</v>
      </c>
      <c r="E38" s="30">
        <v>1122703</v>
      </c>
      <c r="F38" s="2"/>
    </row>
    <row r="39" spans="1:6" ht="15.75">
      <c r="A39" s="11" t="s">
        <v>407</v>
      </c>
      <c r="B39" s="6">
        <v>15</v>
      </c>
      <c r="C39" s="6">
        <v>397</v>
      </c>
      <c r="D39" s="30">
        <v>20186</v>
      </c>
      <c r="E39" s="30">
        <v>91585</v>
      </c>
      <c r="F39" s="2"/>
    </row>
    <row r="40" spans="1:6" ht="15.75">
      <c r="A40" s="11" t="s">
        <v>408</v>
      </c>
      <c r="B40" s="6">
        <v>1182</v>
      </c>
      <c r="C40" s="6">
        <v>17344</v>
      </c>
      <c r="D40" s="30">
        <v>482416</v>
      </c>
      <c r="E40" s="30">
        <v>2304197</v>
      </c>
      <c r="F40" s="2"/>
    </row>
    <row r="41" spans="1:6" ht="15.75">
      <c r="A41" s="11" t="s">
        <v>409</v>
      </c>
      <c r="B41" s="6">
        <v>215</v>
      </c>
      <c r="C41" s="6">
        <v>7884</v>
      </c>
      <c r="D41" s="30">
        <v>298219</v>
      </c>
      <c r="E41" s="30">
        <v>2518157</v>
      </c>
      <c r="F41" s="2"/>
    </row>
    <row r="42" spans="1:6" ht="15.75">
      <c r="A42" s="11" t="s">
        <v>410</v>
      </c>
      <c r="B42" s="6">
        <v>201</v>
      </c>
      <c r="C42" s="6">
        <v>5443</v>
      </c>
      <c r="D42" s="30">
        <v>239962</v>
      </c>
      <c r="E42" s="30">
        <v>2917548</v>
      </c>
      <c r="F42" s="2"/>
    </row>
    <row r="43" spans="1:6" ht="15.75">
      <c r="A43" s="11" t="s">
        <v>411</v>
      </c>
      <c r="B43" s="6">
        <v>195</v>
      </c>
      <c r="C43" s="6">
        <v>5386</v>
      </c>
      <c r="D43" s="30" t="s">
        <v>4</v>
      </c>
      <c r="E43" s="30" t="s">
        <v>4</v>
      </c>
      <c r="F43" s="2"/>
    </row>
    <row r="44" spans="1:6" ht="15.75">
      <c r="A44" s="11" t="s">
        <v>412</v>
      </c>
      <c r="B44" s="6">
        <f>SUM(B45:B47)</f>
        <v>253</v>
      </c>
      <c r="C44" s="6">
        <f>SUM(C45:C47)</f>
        <v>4406</v>
      </c>
      <c r="D44" s="30">
        <f>(SUM(D45:D47))*1</f>
        <v>171128</v>
      </c>
      <c r="E44" s="30">
        <f>(SUM(E45:E47))*1</f>
        <v>1060024</v>
      </c>
      <c r="F44" s="2"/>
    </row>
    <row r="45" spans="1:6" ht="15.75">
      <c r="A45" s="11" t="s">
        <v>413</v>
      </c>
      <c r="B45" s="6">
        <v>12</v>
      </c>
      <c r="C45" s="6">
        <v>260</v>
      </c>
      <c r="D45" s="30">
        <v>8026</v>
      </c>
      <c r="E45" s="30">
        <v>61239</v>
      </c>
      <c r="F45" s="2"/>
    </row>
    <row r="46" spans="1:6" ht="15.75">
      <c r="A46" s="11" t="s">
        <v>414</v>
      </c>
      <c r="B46" s="6">
        <v>109</v>
      </c>
      <c r="C46" s="6">
        <v>2081</v>
      </c>
      <c r="D46" s="30">
        <v>84755</v>
      </c>
      <c r="E46" s="30">
        <v>473902</v>
      </c>
      <c r="F46" s="2"/>
    </row>
    <row r="47" spans="1:6" ht="15.75">
      <c r="A47" s="11" t="s">
        <v>415</v>
      </c>
      <c r="B47" s="6">
        <v>132</v>
      </c>
      <c r="C47" s="6">
        <v>2065</v>
      </c>
      <c r="D47" s="30">
        <v>78347</v>
      </c>
      <c r="E47" s="30">
        <v>524883</v>
      </c>
      <c r="F47" s="2"/>
    </row>
    <row r="48" spans="1:6" ht="15.75">
      <c r="A48" s="11" t="s">
        <v>416</v>
      </c>
      <c r="B48" s="6">
        <f>SUM(B49:B50)</f>
        <v>349</v>
      </c>
      <c r="C48" s="6">
        <f>SUM(C49:C50)</f>
        <v>6488</v>
      </c>
      <c r="D48" s="30">
        <f>(SUM(D49:D50))*1</f>
        <v>193891</v>
      </c>
      <c r="E48" s="30">
        <f>(SUM(E49:E50))*1</f>
        <v>851958</v>
      </c>
      <c r="F48" s="2"/>
    </row>
    <row r="49" spans="1:6" ht="15.75">
      <c r="A49" s="11" t="s">
        <v>417</v>
      </c>
      <c r="B49" s="6">
        <v>138</v>
      </c>
      <c r="C49" s="6">
        <v>2331</v>
      </c>
      <c r="D49" s="30">
        <v>68260</v>
      </c>
      <c r="E49" s="30">
        <v>289041</v>
      </c>
      <c r="F49" s="2"/>
    </row>
    <row r="50" spans="1:6" ht="15.75">
      <c r="A50" s="11" t="s">
        <v>418</v>
      </c>
      <c r="B50" s="6">
        <v>211</v>
      </c>
      <c r="C50" s="6">
        <v>4157</v>
      </c>
      <c r="D50" s="30">
        <v>125631</v>
      </c>
      <c r="E50" s="30">
        <v>562917</v>
      </c>
      <c r="F50" s="2"/>
    </row>
    <row r="51" spans="1:6" ht="15.75">
      <c r="A51" s="11" t="s">
        <v>419</v>
      </c>
      <c r="B51" s="6">
        <f>SUM(B52:B54)</f>
        <v>1487</v>
      </c>
      <c r="C51" s="6">
        <f>SUM(C52:C54)</f>
        <v>21478</v>
      </c>
      <c r="D51" s="30">
        <f>(SUM(D52:D54))*1</f>
        <v>577439</v>
      </c>
      <c r="E51" s="30">
        <f>(SUM(E52:E54))*1</f>
        <v>3736332</v>
      </c>
      <c r="F51" s="2"/>
    </row>
    <row r="52" spans="1:6" ht="15.75">
      <c r="A52" s="11" t="s">
        <v>420</v>
      </c>
      <c r="B52" s="6">
        <v>54</v>
      </c>
      <c r="C52" s="6">
        <v>700</v>
      </c>
      <c r="D52" s="30">
        <v>12608</v>
      </c>
      <c r="E52" s="30">
        <v>79175</v>
      </c>
      <c r="F52" s="2"/>
    </row>
    <row r="53" spans="1:6" ht="15.75">
      <c r="A53" s="11" t="s">
        <v>421</v>
      </c>
      <c r="B53" s="6">
        <v>1302</v>
      </c>
      <c r="C53" s="6">
        <v>18164</v>
      </c>
      <c r="D53" s="30">
        <v>485616</v>
      </c>
      <c r="E53" s="30">
        <v>3373289</v>
      </c>
      <c r="F53" s="2"/>
    </row>
    <row r="54" spans="1:6" ht="15.75">
      <c r="A54" s="11" t="s">
        <v>422</v>
      </c>
      <c r="B54" s="6">
        <v>131</v>
      </c>
      <c r="C54" s="6">
        <v>2614</v>
      </c>
      <c r="D54" s="30">
        <v>79215</v>
      </c>
      <c r="E54" s="30">
        <v>283868</v>
      </c>
      <c r="F54" s="2"/>
    </row>
    <row r="55" spans="1:6" ht="15.75">
      <c r="A55" s="11" t="s">
        <v>423</v>
      </c>
      <c r="B55" s="6">
        <f>SUM(B56:B58)</f>
        <v>149</v>
      </c>
      <c r="C55" s="6">
        <f>SUM(C56:C58)</f>
        <v>2294</v>
      </c>
      <c r="D55" s="30">
        <f>(SUM(D56:D58))*1</f>
        <v>65851</v>
      </c>
      <c r="E55" s="30">
        <f>(SUM(E56:E58))*1</f>
        <v>283724</v>
      </c>
      <c r="F55" s="2"/>
    </row>
    <row r="56" spans="1:6" ht="15.75">
      <c r="A56" s="11" t="s">
        <v>424</v>
      </c>
      <c r="B56" s="6">
        <v>40</v>
      </c>
      <c r="C56" s="6">
        <v>685</v>
      </c>
      <c r="D56" s="30">
        <v>22635</v>
      </c>
      <c r="E56" s="30">
        <v>115638</v>
      </c>
      <c r="F56" s="2"/>
    </row>
    <row r="57" spans="1:6" ht="15.75">
      <c r="A57" s="11" t="s">
        <v>425</v>
      </c>
      <c r="B57" s="6">
        <v>21</v>
      </c>
      <c r="C57" s="6">
        <v>459</v>
      </c>
      <c r="D57" s="30">
        <v>12201</v>
      </c>
      <c r="E57" s="30">
        <v>54180</v>
      </c>
      <c r="F57" s="2"/>
    </row>
    <row r="58" spans="1:6" ht="15.75">
      <c r="A58" s="11" t="s">
        <v>426</v>
      </c>
      <c r="B58" s="6">
        <v>88</v>
      </c>
      <c r="C58" s="6">
        <v>1150</v>
      </c>
      <c r="D58" s="30">
        <v>31015</v>
      </c>
      <c r="E58" s="30">
        <v>113906</v>
      </c>
      <c r="F58" s="2"/>
    </row>
    <row r="59" spans="1:6" ht="15.75">
      <c r="A59" s="11" t="s">
        <v>427</v>
      </c>
      <c r="B59" s="6">
        <f>SUM(B60:B62)</f>
        <v>585</v>
      </c>
      <c r="C59" s="6">
        <f>SUM(C60:C62)</f>
        <v>9991</v>
      </c>
      <c r="D59" s="30">
        <f>(SUM(D60:D62))*1</f>
        <v>330791</v>
      </c>
      <c r="E59" s="30">
        <f>(SUM(E60:E62))*1</f>
        <v>1621810</v>
      </c>
      <c r="F59" s="2"/>
    </row>
    <row r="60" spans="1:6" ht="15.75">
      <c r="A60" s="11" t="s">
        <v>428</v>
      </c>
      <c r="B60" s="6">
        <v>128</v>
      </c>
      <c r="C60" s="6">
        <v>1464</v>
      </c>
      <c r="D60" s="30">
        <v>49808</v>
      </c>
      <c r="E60" s="30">
        <v>302785</v>
      </c>
      <c r="F60" s="2"/>
    </row>
    <row r="61" spans="1:6" ht="15.75">
      <c r="A61" s="11" t="s">
        <v>429</v>
      </c>
      <c r="B61" s="6">
        <v>31</v>
      </c>
      <c r="C61" s="6">
        <v>893</v>
      </c>
      <c r="D61" s="30">
        <v>33015</v>
      </c>
      <c r="E61" s="30">
        <v>172630</v>
      </c>
      <c r="F61" s="2"/>
    </row>
    <row r="62" spans="1:6" ht="15.75">
      <c r="A62" s="11" t="s">
        <v>430</v>
      </c>
      <c r="B62" s="6">
        <v>426</v>
      </c>
      <c r="C62" s="6">
        <v>7634</v>
      </c>
      <c r="D62" s="30">
        <v>247968</v>
      </c>
      <c r="E62" s="30">
        <v>1146395</v>
      </c>
      <c r="F62" s="2"/>
    </row>
    <row r="63" spans="1:6" ht="15.75">
      <c r="A63" s="11" t="s">
        <v>431</v>
      </c>
      <c r="B63" s="6">
        <f>SUM(B64:B65)</f>
        <v>288</v>
      </c>
      <c r="C63" s="6">
        <f>SUM(C64:C65)</f>
        <v>16868</v>
      </c>
      <c r="D63" s="30">
        <f>(SUM(D64:D65))*1</f>
        <v>748918</v>
      </c>
      <c r="E63" s="30">
        <f>(SUM(E64:E65))*1</f>
        <v>4996338</v>
      </c>
      <c r="F63" s="2"/>
    </row>
    <row r="64" spans="1:6" ht="15.75">
      <c r="A64" s="11" t="s">
        <v>432</v>
      </c>
      <c r="B64" s="6">
        <v>41</v>
      </c>
      <c r="C64" s="6">
        <v>4526</v>
      </c>
      <c r="D64" s="30">
        <v>237491</v>
      </c>
      <c r="E64" s="30">
        <v>2141010</v>
      </c>
      <c r="F64" s="2"/>
    </row>
    <row r="65" spans="1:6" ht="15.75">
      <c r="A65" s="11" t="s">
        <v>433</v>
      </c>
      <c r="B65" s="6">
        <v>247</v>
      </c>
      <c r="C65" s="6">
        <v>12342</v>
      </c>
      <c r="D65" s="30">
        <v>511427</v>
      </c>
      <c r="E65" s="30">
        <v>2855328</v>
      </c>
      <c r="F65" s="2"/>
    </row>
    <row r="66" spans="1:6" ht="15.75">
      <c r="A66" s="11" t="s">
        <v>434</v>
      </c>
      <c r="B66" s="6">
        <v>2186</v>
      </c>
      <c r="C66" s="6">
        <v>36110</v>
      </c>
      <c r="D66" s="30">
        <v>1474831</v>
      </c>
      <c r="E66" s="30">
        <v>5691309</v>
      </c>
      <c r="F66" s="2"/>
    </row>
    <row r="67" spans="1:6" ht="15.75">
      <c r="A67" s="11" t="s">
        <v>435</v>
      </c>
      <c r="B67" s="6">
        <v>147</v>
      </c>
      <c r="C67" s="6">
        <v>1834</v>
      </c>
      <c r="D67" s="30">
        <v>85578</v>
      </c>
      <c r="E67" s="30">
        <v>997309</v>
      </c>
      <c r="F67" s="2"/>
    </row>
    <row r="68" spans="1:6" ht="15.75">
      <c r="A68" s="11" t="s">
        <v>436</v>
      </c>
      <c r="B68" s="6">
        <f>SUM(B69:B75)</f>
        <v>577</v>
      </c>
      <c r="C68" s="6">
        <f>SUM(C69:C75)</f>
        <v>50937</v>
      </c>
      <c r="D68" s="30">
        <f>(SUM(D69:D75))*1</f>
        <v>2680599</v>
      </c>
      <c r="E68" s="30">
        <f>(SUM(E69:E75))*1</f>
        <v>38928450</v>
      </c>
      <c r="F68" s="2"/>
    </row>
    <row r="69" spans="1:6" ht="15.75">
      <c r="A69" s="11" t="s">
        <v>437</v>
      </c>
      <c r="B69" s="6">
        <v>80</v>
      </c>
      <c r="C69" s="6">
        <v>4908</v>
      </c>
      <c r="D69" s="30">
        <v>330668</v>
      </c>
      <c r="E69" s="30">
        <v>3089772</v>
      </c>
      <c r="F69" s="2"/>
    </row>
    <row r="70" spans="1:6" ht="15.75">
      <c r="A70" s="11" t="s">
        <v>438</v>
      </c>
      <c r="B70" s="6">
        <v>36</v>
      </c>
      <c r="C70" s="6">
        <v>1232</v>
      </c>
      <c r="D70" s="30">
        <v>61180</v>
      </c>
      <c r="E70" s="30">
        <v>376204</v>
      </c>
      <c r="F70" s="2"/>
    </row>
    <row r="71" spans="1:6" ht="15.75">
      <c r="A71" s="11" t="s">
        <v>439</v>
      </c>
      <c r="B71" s="6">
        <v>27</v>
      </c>
      <c r="C71" s="6">
        <v>462</v>
      </c>
      <c r="D71" s="30">
        <v>19973</v>
      </c>
      <c r="E71" s="30">
        <v>277433</v>
      </c>
      <c r="F71" s="2"/>
    </row>
    <row r="72" spans="1:6" ht="15.75">
      <c r="A72" s="11" t="s">
        <v>440</v>
      </c>
      <c r="B72" s="6">
        <v>124</v>
      </c>
      <c r="C72" s="6">
        <v>18948</v>
      </c>
      <c r="D72" s="30">
        <v>1103009</v>
      </c>
      <c r="E72" s="30">
        <v>20382302</v>
      </c>
      <c r="F72" s="2"/>
    </row>
    <row r="73" spans="1:6" ht="15.75">
      <c r="A73" s="11" t="s">
        <v>441</v>
      </c>
      <c r="B73" s="6">
        <v>74</v>
      </c>
      <c r="C73" s="6">
        <v>1615</v>
      </c>
      <c r="D73" s="30">
        <v>81644</v>
      </c>
      <c r="E73" s="30">
        <v>616979</v>
      </c>
      <c r="F73" s="2"/>
    </row>
    <row r="74" spans="1:6" ht="15.75">
      <c r="A74" s="11" t="s">
        <v>442</v>
      </c>
      <c r="B74" s="6">
        <v>130</v>
      </c>
      <c r="C74" s="6">
        <v>7760</v>
      </c>
      <c r="D74" s="30">
        <v>348054</v>
      </c>
      <c r="E74" s="30">
        <v>6321286</v>
      </c>
      <c r="F74" s="2"/>
    </row>
    <row r="75" spans="1:6" ht="15.75">
      <c r="A75" s="11" t="s">
        <v>443</v>
      </c>
      <c r="B75" s="6">
        <v>106</v>
      </c>
      <c r="C75" s="6">
        <v>16012</v>
      </c>
      <c r="D75" s="30">
        <v>736071</v>
      </c>
      <c r="E75" s="30">
        <v>7864474</v>
      </c>
      <c r="F75" s="2"/>
    </row>
    <row r="76" spans="1:6" ht="15.75">
      <c r="A76" s="11" t="s">
        <v>444</v>
      </c>
      <c r="B76" s="6">
        <f>SUM(B77:B78)</f>
        <v>602</v>
      </c>
      <c r="C76" s="6">
        <f>SUM(C77:C78)</f>
        <v>25734</v>
      </c>
      <c r="D76" s="30">
        <f>(SUM(D77:D78))*1</f>
        <v>1065713</v>
      </c>
      <c r="E76" s="30">
        <f>(SUM(E77:E78))*1</f>
        <v>6227290</v>
      </c>
      <c r="F76" s="2"/>
    </row>
    <row r="77" spans="1:6" ht="15.75">
      <c r="A77" s="11" t="s">
        <v>445</v>
      </c>
      <c r="B77" s="6">
        <v>529</v>
      </c>
      <c r="C77" s="6">
        <v>22713</v>
      </c>
      <c r="D77" s="30">
        <v>907754</v>
      </c>
      <c r="E77" s="30">
        <v>5073168</v>
      </c>
      <c r="F77" s="2"/>
    </row>
    <row r="78" spans="1:6" ht="15.75">
      <c r="A78" s="11" t="s">
        <v>446</v>
      </c>
      <c r="B78" s="6">
        <v>73</v>
      </c>
      <c r="C78" s="6">
        <v>3021</v>
      </c>
      <c r="D78" s="30">
        <v>157959</v>
      </c>
      <c r="E78" s="30">
        <v>1154122</v>
      </c>
      <c r="F78" s="2"/>
    </row>
    <row r="79" spans="1:6" ht="15.75">
      <c r="A79" s="3"/>
      <c r="B79" s="3"/>
      <c r="C79" s="3"/>
      <c r="D79" s="30"/>
      <c r="E79" s="30"/>
      <c r="F79" s="2"/>
    </row>
    <row r="80" spans="1:6" ht="15.75">
      <c r="A80" s="11" t="s">
        <v>447</v>
      </c>
      <c r="B80" s="19">
        <f>SUM(B81:B85)</f>
        <v>704</v>
      </c>
      <c r="C80" s="19">
        <f>SUM(C81:C85)</f>
        <v>18477</v>
      </c>
      <c r="D80" s="30">
        <v>837066</v>
      </c>
      <c r="E80" s="30">
        <v>4405854</v>
      </c>
      <c r="F80" s="2"/>
    </row>
    <row r="81" spans="1:6" ht="15.75">
      <c r="A81" s="11" t="s">
        <v>448</v>
      </c>
      <c r="B81" s="19">
        <v>49</v>
      </c>
      <c r="C81" s="19">
        <v>2476</v>
      </c>
      <c r="D81" s="30">
        <v>101327</v>
      </c>
      <c r="E81" s="30">
        <v>369308</v>
      </c>
      <c r="F81" s="2"/>
    </row>
    <row r="82" spans="1:6" ht="15.75">
      <c r="A82" s="11" t="s">
        <v>449</v>
      </c>
      <c r="B82" s="19">
        <v>135</v>
      </c>
      <c r="C82" s="19">
        <v>4245</v>
      </c>
      <c r="D82" s="30">
        <v>197637</v>
      </c>
      <c r="E82" s="30">
        <v>924648</v>
      </c>
      <c r="F82" s="2"/>
    </row>
    <row r="83" spans="1:6" ht="15.75">
      <c r="A83" s="11" t="s">
        <v>450</v>
      </c>
      <c r="B83" s="19">
        <v>321</v>
      </c>
      <c r="C83" s="19">
        <v>6580</v>
      </c>
      <c r="D83" s="30">
        <v>299556</v>
      </c>
      <c r="E83" s="30">
        <v>1813332</v>
      </c>
      <c r="F83" s="2"/>
    </row>
    <row r="84" spans="1:6" ht="15.75">
      <c r="A84" s="11" t="s">
        <v>451</v>
      </c>
      <c r="B84" s="19">
        <v>12</v>
      </c>
      <c r="C84" s="19">
        <v>415</v>
      </c>
      <c r="D84" s="30">
        <v>25495</v>
      </c>
      <c r="E84" s="30">
        <v>182821</v>
      </c>
      <c r="F84" s="2"/>
    </row>
    <row r="85" spans="1:6" ht="15.75">
      <c r="A85" s="11" t="s">
        <v>452</v>
      </c>
      <c r="B85" s="19">
        <v>187</v>
      </c>
      <c r="C85" s="19">
        <v>4761</v>
      </c>
      <c r="D85" s="30">
        <v>213051</v>
      </c>
      <c r="E85" s="30">
        <v>1115745</v>
      </c>
      <c r="F85" s="2"/>
    </row>
    <row r="86" spans="1:6" ht="15.75">
      <c r="A86" s="11" t="s">
        <v>453</v>
      </c>
      <c r="B86" s="19">
        <f>SUM(B87:B91)</f>
        <v>197</v>
      </c>
      <c r="C86" s="19">
        <f>SUM(C87:C91)</f>
        <v>12343</v>
      </c>
      <c r="D86" s="30">
        <f>(SUM(D87:D91))*1</f>
        <v>653969</v>
      </c>
      <c r="E86" s="30">
        <v>9291602</v>
      </c>
      <c r="F86" s="2"/>
    </row>
    <row r="87" spans="1:6" ht="15.75">
      <c r="A87" s="11" t="s">
        <v>454</v>
      </c>
      <c r="B87" s="19">
        <v>10</v>
      </c>
      <c r="C87" s="19">
        <v>1839</v>
      </c>
      <c r="D87" s="30">
        <v>103941</v>
      </c>
      <c r="E87" s="30">
        <v>1188351</v>
      </c>
      <c r="F87" s="2"/>
    </row>
    <row r="88" spans="1:6" ht="15.75">
      <c r="A88" s="11" t="s">
        <v>455</v>
      </c>
      <c r="B88" s="19">
        <v>19</v>
      </c>
      <c r="C88" s="19">
        <v>934</v>
      </c>
      <c r="D88" s="30">
        <v>51126</v>
      </c>
      <c r="E88" s="30" t="s">
        <v>4</v>
      </c>
      <c r="F88" s="2"/>
    </row>
    <row r="89" spans="1:6" ht="15.75" customHeight="1">
      <c r="A89" s="11" t="s">
        <v>456</v>
      </c>
      <c r="B89" s="19">
        <v>20</v>
      </c>
      <c r="C89" s="19">
        <v>2775</v>
      </c>
      <c r="D89" s="30">
        <v>161742</v>
      </c>
      <c r="E89" s="30">
        <v>3485401</v>
      </c>
      <c r="F89" s="2"/>
    </row>
    <row r="90" spans="1:6" ht="15.75" customHeight="1">
      <c r="A90" s="11" t="s">
        <v>457</v>
      </c>
      <c r="B90" s="19">
        <v>90</v>
      </c>
      <c r="C90" s="19">
        <v>4576</v>
      </c>
      <c r="D90" s="30">
        <v>233754</v>
      </c>
      <c r="E90" s="30">
        <v>3554975</v>
      </c>
      <c r="F90" s="2"/>
    </row>
    <row r="91" spans="1:6" ht="15.75">
      <c r="A91" s="11" t="s">
        <v>458</v>
      </c>
      <c r="B91" s="19">
        <v>58</v>
      </c>
      <c r="C91" s="19">
        <v>2219</v>
      </c>
      <c r="D91" s="30">
        <v>103406</v>
      </c>
      <c r="E91" s="30" t="s">
        <v>4</v>
      </c>
      <c r="F91" s="2"/>
    </row>
    <row r="92" spans="1:6" ht="15.75">
      <c r="A92" s="11" t="s">
        <v>459</v>
      </c>
      <c r="B92" s="19">
        <f>SUM(B93:B101)</f>
        <v>2585</v>
      </c>
      <c r="C92" s="19">
        <f>SUM(C93:C101)</f>
        <v>59954</v>
      </c>
      <c r="D92" s="30">
        <f>(SUM(D93:D101))*1</f>
        <v>2544491</v>
      </c>
      <c r="E92" s="30">
        <f>(SUM(E93:E101))*1</f>
        <v>10844044</v>
      </c>
      <c r="F92" s="2"/>
    </row>
    <row r="93" spans="1:6" ht="15.75">
      <c r="A93" s="11" t="s">
        <v>460</v>
      </c>
      <c r="B93" s="19">
        <v>128</v>
      </c>
      <c r="C93" s="19">
        <v>3548</v>
      </c>
      <c r="D93" s="30">
        <v>152652</v>
      </c>
      <c r="E93" s="30">
        <v>641378</v>
      </c>
      <c r="F93" s="2"/>
    </row>
    <row r="94" spans="1:6" ht="15.75">
      <c r="A94" s="11" t="s">
        <v>461</v>
      </c>
      <c r="B94" s="19">
        <v>78</v>
      </c>
      <c r="C94" s="19">
        <v>2339</v>
      </c>
      <c r="D94" s="30">
        <v>87843</v>
      </c>
      <c r="E94" s="30">
        <v>357345</v>
      </c>
      <c r="F94" s="2"/>
    </row>
    <row r="95" spans="1:6" ht="15.75">
      <c r="A95" s="11" t="s">
        <v>462</v>
      </c>
      <c r="B95" s="19">
        <v>710</v>
      </c>
      <c r="C95" s="19">
        <v>15269</v>
      </c>
      <c r="D95" s="30">
        <v>632039</v>
      </c>
      <c r="E95" s="30">
        <v>2762474</v>
      </c>
      <c r="F95" s="2"/>
    </row>
    <row r="96" spans="1:6" ht="15.75">
      <c r="A96" s="11" t="s">
        <v>463</v>
      </c>
      <c r="B96" s="19">
        <v>68</v>
      </c>
      <c r="C96" s="19">
        <v>4026</v>
      </c>
      <c r="D96" s="30">
        <v>207207</v>
      </c>
      <c r="E96" s="30">
        <v>1345297</v>
      </c>
      <c r="F96" s="2"/>
    </row>
    <row r="97" spans="1:6" ht="15.75">
      <c r="A97" s="11" t="s">
        <v>464</v>
      </c>
      <c r="B97" s="19">
        <v>40</v>
      </c>
      <c r="C97" s="19">
        <v>1341</v>
      </c>
      <c r="D97" s="30">
        <v>58778</v>
      </c>
      <c r="E97" s="30">
        <v>248366</v>
      </c>
      <c r="F97" s="2"/>
    </row>
    <row r="98" spans="1:6" ht="15.75">
      <c r="A98" s="11" t="s">
        <v>465</v>
      </c>
      <c r="B98" s="19">
        <v>66</v>
      </c>
      <c r="C98" s="19">
        <v>1486</v>
      </c>
      <c r="D98" s="30">
        <v>55940</v>
      </c>
      <c r="E98" s="30">
        <v>231226</v>
      </c>
      <c r="F98" s="2"/>
    </row>
    <row r="99" spans="1:6" ht="15.75">
      <c r="A99" s="11" t="s">
        <v>466</v>
      </c>
      <c r="B99" s="19">
        <v>996</v>
      </c>
      <c r="C99" s="19">
        <v>16620</v>
      </c>
      <c r="D99" s="30">
        <v>685586</v>
      </c>
      <c r="E99" s="30">
        <v>2314475</v>
      </c>
      <c r="F99" s="2"/>
    </row>
    <row r="100" spans="1:6" ht="15.75">
      <c r="A100" s="11" t="s">
        <v>467</v>
      </c>
      <c r="B100" s="19">
        <v>225</v>
      </c>
      <c r="C100" s="19">
        <v>4670</v>
      </c>
      <c r="D100" s="30">
        <v>173065</v>
      </c>
      <c r="E100" s="30">
        <v>668673</v>
      </c>
      <c r="F100" s="2"/>
    </row>
    <row r="101" spans="1:6" ht="15.75">
      <c r="A101" s="11" t="s">
        <v>468</v>
      </c>
      <c r="B101" s="19">
        <v>274</v>
      </c>
      <c r="C101" s="19">
        <v>10655</v>
      </c>
      <c r="D101" s="30">
        <v>491381</v>
      </c>
      <c r="E101" s="30">
        <v>2274810</v>
      </c>
      <c r="F101" s="2"/>
    </row>
    <row r="102" spans="1:6" ht="15.75">
      <c r="A102" s="11" t="s">
        <v>469</v>
      </c>
      <c r="B102" s="19">
        <f>SUM(B103:B109)</f>
        <v>1015</v>
      </c>
      <c r="C102" s="19">
        <f>SUM(C103:C109)</f>
        <v>42452</v>
      </c>
      <c r="D102" s="30">
        <f>(SUM(D103:D109))*1</f>
        <v>2151287</v>
      </c>
      <c r="E102" s="30">
        <f>(SUM(E103:E109))*1</f>
        <v>12042924</v>
      </c>
      <c r="F102" s="2"/>
    </row>
    <row r="103" spans="1:6" ht="15.75">
      <c r="A103" s="11" t="s">
        <v>470</v>
      </c>
      <c r="B103" s="19">
        <v>40</v>
      </c>
      <c r="C103" s="19">
        <v>1742</v>
      </c>
      <c r="D103" s="30">
        <v>93458</v>
      </c>
      <c r="E103" s="30">
        <v>458561</v>
      </c>
      <c r="F103" s="2"/>
    </row>
    <row r="104" spans="1:6" ht="15.75">
      <c r="A104" s="11" t="s">
        <v>471</v>
      </c>
      <c r="B104" s="19">
        <v>196</v>
      </c>
      <c r="C104" s="19">
        <v>7760</v>
      </c>
      <c r="D104" s="30">
        <v>407399</v>
      </c>
      <c r="E104" s="30">
        <v>1834748</v>
      </c>
      <c r="F104" s="2"/>
    </row>
    <row r="105" spans="1:6" ht="15.75">
      <c r="A105" s="11" t="s">
        <v>472</v>
      </c>
      <c r="B105" s="19">
        <v>109</v>
      </c>
      <c r="C105" s="19">
        <v>3697</v>
      </c>
      <c r="D105" s="30">
        <v>188348</v>
      </c>
      <c r="E105" s="30">
        <v>775824</v>
      </c>
      <c r="F105" s="2"/>
    </row>
    <row r="106" spans="1:6" ht="15.75">
      <c r="A106" s="11" t="s">
        <v>473</v>
      </c>
      <c r="B106" s="19">
        <v>82</v>
      </c>
      <c r="C106" s="19">
        <v>3695</v>
      </c>
      <c r="D106" s="30">
        <v>147719</v>
      </c>
      <c r="E106" s="30">
        <v>788660</v>
      </c>
      <c r="F106" s="2"/>
    </row>
    <row r="107" spans="1:6" ht="15.75">
      <c r="A107" s="11" t="s">
        <v>474</v>
      </c>
      <c r="B107" s="19">
        <v>282</v>
      </c>
      <c r="C107" s="19">
        <v>6310</v>
      </c>
      <c r="D107" s="30">
        <v>310874</v>
      </c>
      <c r="E107" s="30">
        <v>1028502</v>
      </c>
      <c r="F107" s="2"/>
    </row>
    <row r="108" spans="1:6" ht="15.75">
      <c r="A108" s="21" t="s">
        <v>475</v>
      </c>
      <c r="B108" s="19">
        <v>44</v>
      </c>
      <c r="C108" s="19">
        <v>5024</v>
      </c>
      <c r="D108" s="30">
        <v>248973</v>
      </c>
      <c r="E108" s="30">
        <v>2974566</v>
      </c>
      <c r="F108" s="2"/>
    </row>
    <row r="109" spans="1:6" ht="15.75">
      <c r="A109" s="11" t="s">
        <v>476</v>
      </c>
      <c r="B109" s="19">
        <v>262</v>
      </c>
      <c r="C109" s="19">
        <v>14224</v>
      </c>
      <c r="D109" s="30">
        <v>754516</v>
      </c>
      <c r="E109" s="30">
        <v>4182063</v>
      </c>
      <c r="F109" s="2"/>
    </row>
    <row r="110" spans="1:6" ht="15.75">
      <c r="A110" s="11" t="s">
        <v>477</v>
      </c>
      <c r="B110" s="19">
        <f>SUM(B111:B116)</f>
        <v>825</v>
      </c>
      <c r="C110" s="19">
        <f>SUM(C111:C116)</f>
        <v>53712</v>
      </c>
      <c r="D110" s="30">
        <f>(SUM(D111:D116))*1</f>
        <v>3428796</v>
      </c>
      <c r="E110" s="30">
        <f>(SUM(E111:E116))*1</f>
        <v>13813540</v>
      </c>
      <c r="F110" s="2"/>
    </row>
    <row r="111" spans="1:6" ht="15.75">
      <c r="A111" s="11" t="s">
        <v>478</v>
      </c>
      <c r="B111" s="19">
        <v>74</v>
      </c>
      <c r="C111" s="19">
        <v>2417</v>
      </c>
      <c r="D111" s="30">
        <v>156066</v>
      </c>
      <c r="E111" s="30">
        <v>812228</v>
      </c>
      <c r="F111" s="2"/>
    </row>
    <row r="112" spans="1:6" ht="15.75">
      <c r="A112" s="11" t="s">
        <v>479</v>
      </c>
      <c r="B112" s="19">
        <v>108</v>
      </c>
      <c r="C112" s="19">
        <v>6796</v>
      </c>
      <c r="D112" s="30">
        <v>459942</v>
      </c>
      <c r="E112" s="30">
        <v>2481384</v>
      </c>
      <c r="F112" s="2"/>
    </row>
    <row r="113" spans="1:6" ht="15.75">
      <c r="A113" s="11" t="s">
        <v>480</v>
      </c>
      <c r="B113" s="19">
        <v>32</v>
      </c>
      <c r="C113" s="19">
        <v>555</v>
      </c>
      <c r="D113" s="30">
        <v>22277</v>
      </c>
      <c r="E113" s="30">
        <v>126732</v>
      </c>
      <c r="F113" s="2"/>
    </row>
    <row r="114" spans="1:6" ht="15.75">
      <c r="A114" s="11" t="s">
        <v>481</v>
      </c>
      <c r="B114" s="19">
        <v>262</v>
      </c>
      <c r="C114" s="19">
        <v>30179</v>
      </c>
      <c r="D114" s="30">
        <v>1912749</v>
      </c>
      <c r="E114" s="30">
        <v>7071111</v>
      </c>
      <c r="F114" s="2"/>
    </row>
    <row r="115" spans="1:6" ht="15.75">
      <c r="A115" s="11" t="s">
        <v>482</v>
      </c>
      <c r="B115" s="19">
        <v>275</v>
      </c>
      <c r="C115" s="19">
        <v>12891</v>
      </c>
      <c r="D115" s="30">
        <v>837391</v>
      </c>
      <c r="E115" s="30">
        <v>3153110</v>
      </c>
      <c r="F115" s="2"/>
    </row>
    <row r="116" spans="1:6" ht="15.75">
      <c r="A116" s="11" t="s">
        <v>483</v>
      </c>
      <c r="B116" s="19">
        <v>74</v>
      </c>
      <c r="C116" s="19">
        <v>874</v>
      </c>
      <c r="D116" s="30">
        <v>40371</v>
      </c>
      <c r="E116" s="30">
        <v>168975</v>
      </c>
      <c r="F116" s="2"/>
    </row>
    <row r="117" spans="1:6" ht="15.75">
      <c r="A117" s="11" t="s">
        <v>484</v>
      </c>
      <c r="B117" s="19">
        <f>SUM(B118:B121)</f>
        <v>358</v>
      </c>
      <c r="C117" s="19">
        <f>SUM(C118:C121)</f>
        <v>18202</v>
      </c>
      <c r="D117" s="30">
        <v>797327</v>
      </c>
      <c r="E117" s="30">
        <v>3983221</v>
      </c>
      <c r="F117" s="2"/>
    </row>
    <row r="118" spans="1:6" ht="15.75">
      <c r="A118" s="11" t="s">
        <v>485</v>
      </c>
      <c r="B118" s="19">
        <v>106</v>
      </c>
      <c r="C118" s="19">
        <v>3644</v>
      </c>
      <c r="D118" s="30" t="s">
        <v>4</v>
      </c>
      <c r="E118" s="30" t="s">
        <v>4</v>
      </c>
      <c r="F118" s="2"/>
    </row>
    <row r="119" spans="1:6" ht="15.75">
      <c r="A119" s="11" t="s">
        <v>486</v>
      </c>
      <c r="B119" s="19">
        <v>13</v>
      </c>
      <c r="C119" s="19">
        <v>905</v>
      </c>
      <c r="D119" s="30" t="s">
        <v>4</v>
      </c>
      <c r="E119" s="30" t="s">
        <v>4</v>
      </c>
      <c r="F119" s="2"/>
    </row>
    <row r="120" spans="1:6" ht="15.75">
      <c r="A120" s="11" t="s">
        <v>487</v>
      </c>
      <c r="B120" s="19">
        <v>123</v>
      </c>
      <c r="C120" s="19">
        <v>6636</v>
      </c>
      <c r="D120" s="30">
        <v>280524</v>
      </c>
      <c r="E120" s="30">
        <v>1252277</v>
      </c>
      <c r="F120" s="2"/>
    </row>
    <row r="121" spans="1:6" ht="15.75">
      <c r="A121" s="11" t="s">
        <v>488</v>
      </c>
      <c r="B121" s="19">
        <v>116</v>
      </c>
      <c r="C121" s="19">
        <v>7017</v>
      </c>
      <c r="D121" s="30">
        <v>335824</v>
      </c>
      <c r="E121" s="30">
        <v>1699775</v>
      </c>
      <c r="F121" s="2"/>
    </row>
    <row r="122" spans="1:6" ht="15.75">
      <c r="A122" s="11" t="s">
        <v>489</v>
      </c>
      <c r="B122" s="19">
        <f>SUM(B123:B129)</f>
        <v>378</v>
      </c>
      <c r="C122" s="19">
        <v>32095</v>
      </c>
      <c r="D122" s="30">
        <v>1920205</v>
      </c>
      <c r="E122" s="30">
        <v>11445853</v>
      </c>
      <c r="F122" s="2"/>
    </row>
    <row r="123" spans="1:6" ht="15.75">
      <c r="A123" s="11" t="s">
        <v>490</v>
      </c>
      <c r="B123" s="19">
        <v>9</v>
      </c>
      <c r="C123" s="20" t="s">
        <v>214</v>
      </c>
      <c r="D123" s="30" t="s">
        <v>4</v>
      </c>
      <c r="E123" s="30" t="s">
        <v>4</v>
      </c>
      <c r="F123" s="2"/>
    </row>
    <row r="124" spans="1:6" ht="15.75">
      <c r="A124" s="11" t="s">
        <v>491</v>
      </c>
      <c r="B124" s="19">
        <v>57</v>
      </c>
      <c r="C124" s="19">
        <v>1451</v>
      </c>
      <c r="D124" s="30">
        <v>53464</v>
      </c>
      <c r="E124" s="30">
        <v>378218</v>
      </c>
      <c r="F124" s="2"/>
    </row>
    <row r="125" spans="1:6" ht="15.75">
      <c r="A125" s="11" t="s">
        <v>492</v>
      </c>
      <c r="B125" s="19">
        <v>159</v>
      </c>
      <c r="C125" s="19">
        <v>18898</v>
      </c>
      <c r="D125" s="30">
        <v>1227480</v>
      </c>
      <c r="E125" s="30">
        <v>6988712</v>
      </c>
      <c r="F125" s="2"/>
    </row>
    <row r="126" spans="1:6" ht="15.75">
      <c r="A126" s="11" t="s">
        <v>493</v>
      </c>
      <c r="B126" s="19">
        <v>63</v>
      </c>
      <c r="C126" s="19">
        <v>6871</v>
      </c>
      <c r="D126" s="30">
        <v>398262</v>
      </c>
      <c r="E126" s="30">
        <v>2280429</v>
      </c>
      <c r="F126" s="2"/>
    </row>
    <row r="127" spans="1:6" ht="15.75">
      <c r="A127" s="11" t="s">
        <v>494</v>
      </c>
      <c r="B127" s="19">
        <v>18</v>
      </c>
      <c r="C127" s="19">
        <v>2722</v>
      </c>
      <c r="D127" s="30">
        <v>154001</v>
      </c>
      <c r="E127" s="30">
        <v>1165171</v>
      </c>
      <c r="F127" s="2"/>
    </row>
    <row r="128" spans="1:6" ht="15.75">
      <c r="A128" s="11" t="s">
        <v>495</v>
      </c>
      <c r="B128" s="19">
        <v>48</v>
      </c>
      <c r="C128" s="20" t="s">
        <v>214</v>
      </c>
      <c r="D128" s="30" t="s">
        <v>4</v>
      </c>
      <c r="E128" s="30" t="s">
        <v>4</v>
      </c>
      <c r="F128" s="2"/>
    </row>
    <row r="129" spans="1:6" ht="15.75">
      <c r="A129" s="11" t="s">
        <v>496</v>
      </c>
      <c r="B129" s="19">
        <v>24</v>
      </c>
      <c r="C129" s="19">
        <v>832</v>
      </c>
      <c r="D129" s="30">
        <v>38996</v>
      </c>
      <c r="E129" s="30">
        <v>148230</v>
      </c>
      <c r="F129" s="2"/>
    </row>
    <row r="130" spans="1:6" ht="15.75">
      <c r="A130" s="11" t="s">
        <v>497</v>
      </c>
      <c r="B130" s="19">
        <f>SUM(B131:B133)</f>
        <v>1289</v>
      </c>
      <c r="C130" s="19">
        <f>SUM(C131:C133)</f>
        <v>21008</v>
      </c>
      <c r="D130" s="30">
        <f>(SUM(D131:D133))*1</f>
        <v>748772</v>
      </c>
      <c r="E130" s="30">
        <f>(SUM(E131:E133))*1</f>
        <v>3177796</v>
      </c>
      <c r="F130" s="2"/>
    </row>
    <row r="131" spans="1:6" ht="15.75">
      <c r="A131" s="11" t="s">
        <v>498</v>
      </c>
      <c r="B131" s="19">
        <v>922</v>
      </c>
      <c r="C131" s="19">
        <v>11195</v>
      </c>
      <c r="D131" s="30">
        <v>366118</v>
      </c>
      <c r="E131" s="30">
        <v>1552595</v>
      </c>
      <c r="F131" s="2"/>
    </row>
    <row r="132" spans="1:6" ht="15.75">
      <c r="A132" s="11" t="s">
        <v>499</v>
      </c>
      <c r="B132" s="19">
        <v>296</v>
      </c>
      <c r="C132" s="19">
        <v>7225</v>
      </c>
      <c r="D132" s="30">
        <v>290988</v>
      </c>
      <c r="E132" s="30">
        <v>1082843</v>
      </c>
      <c r="F132" s="2"/>
    </row>
    <row r="133" spans="1:6" ht="15.75">
      <c r="A133" s="11" t="s">
        <v>754</v>
      </c>
      <c r="B133" s="19">
        <v>71</v>
      </c>
      <c r="C133" s="19">
        <v>2588</v>
      </c>
      <c r="D133" s="30">
        <v>91666</v>
      </c>
      <c r="E133" s="30">
        <v>542358</v>
      </c>
      <c r="F133" s="2"/>
    </row>
    <row r="134" spans="1:6" ht="15.75">
      <c r="A134" s="11" t="s">
        <v>501</v>
      </c>
      <c r="B134" s="19">
        <f>SUM(B135:B136)</f>
        <v>2514</v>
      </c>
      <c r="C134" s="19">
        <f>SUM(C135:C136)</f>
        <v>45194</v>
      </c>
      <c r="D134" s="30">
        <f>(SUM(D135:D136))*1</f>
        <v>1845643</v>
      </c>
      <c r="E134" s="30">
        <f>(SUM(E135:E136))*1</f>
        <v>9983777</v>
      </c>
      <c r="F134" s="2"/>
    </row>
    <row r="135" spans="1:6" ht="15.75">
      <c r="A135" s="11" t="s">
        <v>502</v>
      </c>
      <c r="B135" s="19">
        <v>761</v>
      </c>
      <c r="C135" s="19">
        <v>15937</v>
      </c>
      <c r="D135" s="30">
        <v>662044</v>
      </c>
      <c r="E135" s="30">
        <v>2869097</v>
      </c>
      <c r="F135" s="2"/>
    </row>
    <row r="136" spans="1:6" ht="15.75">
      <c r="A136" s="11" t="s">
        <v>503</v>
      </c>
      <c r="B136" s="19">
        <v>1753</v>
      </c>
      <c r="C136" s="19">
        <v>29257</v>
      </c>
      <c r="D136" s="30">
        <v>1183599</v>
      </c>
      <c r="E136" s="30">
        <v>7114680</v>
      </c>
      <c r="F136" s="2"/>
    </row>
    <row r="137" spans="1:6" ht="15.75">
      <c r="A137" s="11"/>
      <c r="B137" s="19"/>
      <c r="C137" s="19"/>
      <c r="D137" s="30"/>
      <c r="E137" s="30"/>
      <c r="F137" s="2"/>
    </row>
    <row r="138" spans="1:6" ht="15.75">
      <c r="A138" s="3" t="s">
        <v>504</v>
      </c>
      <c r="B138" s="19">
        <f>+B139+B149+'[2]B-2c'!B85</f>
        <v>28751</v>
      </c>
      <c r="C138" s="19">
        <f>+C139+C149+'[2]B-2c'!C85</f>
        <v>359759</v>
      </c>
      <c r="D138" s="30">
        <f>(+D139+D149+'[2]B-2c'!D85)*1</f>
        <v>20162474</v>
      </c>
      <c r="E138" s="30">
        <f>(+E139+E149+'[2]B-2c'!E85)*1</f>
        <v>350750118</v>
      </c>
      <c r="F138" s="2"/>
    </row>
    <row r="139" spans="1:6" ht="15.75">
      <c r="A139" s="10" t="s">
        <v>505</v>
      </c>
      <c r="B139" s="19">
        <f>SUM(B140:B148)</f>
        <v>17683</v>
      </c>
      <c r="C139" s="19">
        <v>202032</v>
      </c>
      <c r="D139" s="30">
        <v>11468024</v>
      </c>
      <c r="E139" s="30">
        <v>173807742</v>
      </c>
      <c r="F139" s="2"/>
    </row>
    <row r="140" spans="1:6" ht="15.75">
      <c r="A140" s="10" t="s">
        <v>506</v>
      </c>
      <c r="B140" s="19">
        <v>1458</v>
      </c>
      <c r="C140" s="19">
        <v>14905</v>
      </c>
      <c r="D140" s="30">
        <v>593295</v>
      </c>
      <c r="E140" s="30">
        <v>30879629</v>
      </c>
      <c r="F140" s="2"/>
    </row>
    <row r="141" spans="1:6" ht="15.75">
      <c r="A141" s="10" t="s">
        <v>507</v>
      </c>
      <c r="B141" s="19">
        <v>1508</v>
      </c>
      <c r="C141" s="19">
        <v>15449</v>
      </c>
      <c r="D141" s="30">
        <v>865657</v>
      </c>
      <c r="E141" s="30">
        <v>9956778</v>
      </c>
      <c r="F141" s="2"/>
    </row>
    <row r="142" spans="1:6" ht="15.75">
      <c r="A142" s="10" t="s">
        <v>508</v>
      </c>
      <c r="B142" s="19">
        <v>940</v>
      </c>
      <c r="C142" s="19">
        <v>10845</v>
      </c>
      <c r="D142" s="30">
        <v>539693</v>
      </c>
      <c r="E142" s="30">
        <v>7853404</v>
      </c>
      <c r="F142" s="2"/>
    </row>
    <row r="143" spans="1:6" ht="15.75">
      <c r="A143" s="10" t="s">
        <v>509</v>
      </c>
      <c r="B143" s="19">
        <v>2524</v>
      </c>
      <c r="C143" s="19">
        <v>50839</v>
      </c>
      <c r="D143" s="30">
        <v>3366606</v>
      </c>
      <c r="E143" s="30">
        <v>35132057</v>
      </c>
      <c r="F143" s="2"/>
    </row>
    <row r="144" spans="1:6" ht="15.75">
      <c r="A144" s="10" t="s">
        <v>510</v>
      </c>
      <c r="B144" s="19">
        <v>599</v>
      </c>
      <c r="C144" s="20" t="s">
        <v>43</v>
      </c>
      <c r="D144" s="30" t="s">
        <v>4</v>
      </c>
      <c r="E144" s="30" t="s">
        <v>4</v>
      </c>
      <c r="F144" s="2"/>
    </row>
    <row r="145" spans="1:6" ht="15.75">
      <c r="A145" s="10" t="s">
        <v>511</v>
      </c>
      <c r="B145" s="19">
        <v>2114</v>
      </c>
      <c r="C145" s="19">
        <v>29286</v>
      </c>
      <c r="D145" s="30">
        <v>1867209</v>
      </c>
      <c r="E145" s="30">
        <v>18960779</v>
      </c>
      <c r="F145" s="2"/>
    </row>
    <row r="146" spans="1:6" ht="15.75">
      <c r="A146" s="10" t="s">
        <v>512</v>
      </c>
      <c r="B146" s="19">
        <v>1139</v>
      </c>
      <c r="C146" s="19">
        <v>12222</v>
      </c>
      <c r="D146" s="30">
        <v>634058</v>
      </c>
      <c r="E146" s="30">
        <v>5710830</v>
      </c>
      <c r="F146" s="2"/>
    </row>
    <row r="147" spans="1:6" ht="15.75">
      <c r="A147" s="10" t="s">
        <v>513</v>
      </c>
      <c r="B147" s="19">
        <v>2537</v>
      </c>
      <c r="C147" s="19">
        <v>24785</v>
      </c>
      <c r="D147" s="30">
        <v>1306030</v>
      </c>
      <c r="E147" s="30">
        <v>11760082</v>
      </c>
      <c r="F147" s="2"/>
    </row>
    <row r="148" spans="1:6" ht="15.75">
      <c r="A148" s="10" t="s">
        <v>514</v>
      </c>
      <c r="B148" s="19">
        <v>4864</v>
      </c>
      <c r="C148" s="20" t="s">
        <v>159</v>
      </c>
      <c r="D148" s="30" t="s">
        <v>4</v>
      </c>
      <c r="E148" s="30" t="s">
        <v>4</v>
      </c>
      <c r="F148" s="2"/>
    </row>
    <row r="149" spans="1:6" ht="15.75">
      <c r="A149" s="10" t="s">
        <v>515</v>
      </c>
      <c r="B149" s="19">
        <f>SUM(B150:B155)+SUM('[2]B-2c'!B82:B84)</f>
        <v>11068</v>
      </c>
      <c r="C149" s="19">
        <f>SUM(C150:C155)+SUM('[2]B-2c'!C82:C84)</f>
        <v>157727</v>
      </c>
      <c r="D149" s="30">
        <f>(SUM(D150:D155)+SUM('[2]B-2c'!D82:D84))*1</f>
        <v>8694450</v>
      </c>
      <c r="E149" s="30">
        <f>(SUM(E150:E155)+SUM('[2]B-2c'!E82:E84))*1</f>
        <v>176942376</v>
      </c>
      <c r="F149" s="2"/>
    </row>
    <row r="150" spans="1:6" ht="15.75">
      <c r="A150" s="10" t="s">
        <v>516</v>
      </c>
      <c r="B150" s="19">
        <v>1008</v>
      </c>
      <c r="C150" s="19">
        <v>11100</v>
      </c>
      <c r="D150" s="30">
        <v>558467</v>
      </c>
      <c r="E150" s="30">
        <v>9989415</v>
      </c>
      <c r="F150" s="2"/>
    </row>
    <row r="151" spans="1:6" ht="15.75">
      <c r="A151" s="10" t="s">
        <v>517</v>
      </c>
      <c r="B151" s="19">
        <v>903</v>
      </c>
      <c r="C151" s="19">
        <v>26441</v>
      </c>
      <c r="D151" s="30">
        <v>1203691</v>
      </c>
      <c r="E151" s="30">
        <v>51993370</v>
      </c>
      <c r="F151" s="2"/>
    </row>
    <row r="152" spans="1:6" ht="15.75">
      <c r="A152" s="10" t="s">
        <v>518</v>
      </c>
      <c r="B152" s="19">
        <v>4366</v>
      </c>
      <c r="C152" s="19">
        <v>55805</v>
      </c>
      <c r="D152" s="30">
        <v>3674961</v>
      </c>
      <c r="E152" s="30">
        <v>46061753</v>
      </c>
      <c r="F152" s="2"/>
    </row>
    <row r="153" spans="1:6" ht="15.75">
      <c r="A153" s="10" t="s">
        <v>519</v>
      </c>
      <c r="B153" s="19">
        <v>3815</v>
      </c>
      <c r="C153" s="19">
        <v>54974</v>
      </c>
      <c r="D153" s="30">
        <v>2495791</v>
      </c>
      <c r="E153" s="30">
        <v>51154508</v>
      </c>
      <c r="F153" s="2"/>
    </row>
    <row r="154" spans="1:6" ht="15.75">
      <c r="A154" s="10" t="s">
        <v>520</v>
      </c>
      <c r="B154" s="36">
        <v>149</v>
      </c>
      <c r="C154" s="36">
        <v>1716</v>
      </c>
      <c r="D154" s="30">
        <v>166946</v>
      </c>
      <c r="E154" s="30">
        <v>8819841</v>
      </c>
      <c r="F154" s="2"/>
    </row>
    <row r="155" spans="1:6" ht="15.75">
      <c r="A155" s="10" t="s">
        <v>521</v>
      </c>
      <c r="B155" s="36">
        <v>716</v>
      </c>
      <c r="C155" s="36">
        <v>7691</v>
      </c>
      <c r="D155" s="30">
        <v>594594</v>
      </c>
      <c r="E155" s="30">
        <v>8923489</v>
      </c>
      <c r="F155" s="2"/>
    </row>
    <row r="156" spans="1:6" ht="15.75">
      <c r="A156" s="10" t="s">
        <v>522</v>
      </c>
      <c r="B156" s="19">
        <v>287</v>
      </c>
      <c r="C156" s="19">
        <v>3655</v>
      </c>
      <c r="D156" s="30">
        <v>247146</v>
      </c>
      <c r="E156" s="30">
        <v>26579112</v>
      </c>
      <c r="F156" s="2"/>
    </row>
    <row r="157" spans="1:6" ht="15.75">
      <c r="A157" s="10" t="s">
        <v>523</v>
      </c>
      <c r="B157" s="19">
        <v>382</v>
      </c>
      <c r="C157" s="19">
        <v>14150</v>
      </c>
      <c r="D157" s="30">
        <v>893664</v>
      </c>
      <c r="E157" s="30">
        <v>12936857</v>
      </c>
      <c r="F157" s="2"/>
    </row>
    <row r="158" spans="1:6" ht="15.75">
      <c r="A158" s="10" t="s">
        <v>524</v>
      </c>
      <c r="B158" s="19">
        <v>2416</v>
      </c>
      <c r="C158" s="19">
        <v>20814</v>
      </c>
      <c r="D158" s="30">
        <v>1002027</v>
      </c>
      <c r="E158" s="30">
        <v>16586208</v>
      </c>
      <c r="F158" s="2"/>
    </row>
    <row r="159" spans="1:6" ht="15.75">
      <c r="A159" s="10" t="s">
        <v>525</v>
      </c>
      <c r="B159" s="19">
        <v>2947</v>
      </c>
      <c r="C159" s="19">
        <v>14584</v>
      </c>
      <c r="D159" s="30">
        <v>713000</v>
      </c>
      <c r="E159" s="30">
        <v>32001410</v>
      </c>
      <c r="F159" s="2"/>
    </row>
    <row r="160" spans="1:6" ht="15.75">
      <c r="A160" s="3"/>
      <c r="B160" s="19"/>
      <c r="C160" s="19"/>
      <c r="D160" s="30"/>
      <c r="E160" s="30"/>
      <c r="F160" s="2"/>
    </row>
    <row r="161" spans="1:6" ht="15.75">
      <c r="A161" s="10" t="s">
        <v>526</v>
      </c>
      <c r="B161" s="19">
        <f>+B162+B166+B169+B170+B173+B177+B178+B179+B183+B186+B189+B194</f>
        <v>76637</v>
      </c>
      <c r="C161" s="19">
        <f>+C162+C166+C169+C170+C173+C177+C178+C179+C183+C186+C189+C194</f>
        <v>892863</v>
      </c>
      <c r="D161" s="30">
        <f>(+D162+D166+D169+D170+D173+D177+D178+D179+D183+D186+D189+D194)*1</f>
        <v>22336716</v>
      </c>
      <c r="E161" s="30">
        <f>(+E162+E166+E169+E170+E173+E177+E178+E179+E183+E186+E189+E194)*1</f>
        <v>230718065</v>
      </c>
      <c r="F161" s="2"/>
    </row>
    <row r="162" spans="1:6" ht="15.75">
      <c r="A162" s="10" t="s">
        <v>527</v>
      </c>
      <c r="B162" s="19">
        <f>SUM(B163:B165)</f>
        <v>5337</v>
      </c>
      <c r="C162" s="19">
        <f>SUM(C163:C165)</f>
        <v>78920</v>
      </c>
      <c r="D162" s="30">
        <f>(SUM(D163:D165))*1</f>
        <v>3205544</v>
      </c>
      <c r="E162" s="30">
        <f>(SUM(E163:E165))*1</f>
        <v>42390160</v>
      </c>
      <c r="F162" s="2"/>
    </row>
    <row r="163" spans="1:6" ht="15.75">
      <c r="A163" s="10" t="s">
        <v>528</v>
      </c>
      <c r="B163" s="19">
        <v>2464</v>
      </c>
      <c r="C163" s="19">
        <v>56485</v>
      </c>
      <c r="D163" s="30">
        <v>2563562</v>
      </c>
      <c r="E163" s="30">
        <v>37724724</v>
      </c>
      <c r="F163" s="2"/>
    </row>
    <row r="164" spans="1:6" ht="15.75">
      <c r="A164" s="10" t="s">
        <v>529</v>
      </c>
      <c r="B164" s="19">
        <v>687</v>
      </c>
      <c r="C164" s="19">
        <v>5634</v>
      </c>
      <c r="D164" s="30">
        <v>197205</v>
      </c>
      <c r="E164" s="30">
        <v>2070200</v>
      </c>
      <c r="F164" s="2"/>
    </row>
    <row r="165" spans="1:6" ht="15.75">
      <c r="A165" s="10" t="s">
        <v>530</v>
      </c>
      <c r="B165" s="19">
        <v>2186</v>
      </c>
      <c r="C165" s="19">
        <v>16801</v>
      </c>
      <c r="D165" s="30">
        <v>444777</v>
      </c>
      <c r="E165" s="30">
        <v>2595236</v>
      </c>
      <c r="F165" s="2"/>
    </row>
    <row r="166" spans="1:6" ht="15.75">
      <c r="A166" s="10" t="s">
        <v>531</v>
      </c>
      <c r="B166" s="19">
        <f>SUM(B167:B168)</f>
        <v>4017</v>
      </c>
      <c r="C166" s="19">
        <f>SUM(C167:C168)</f>
        <v>32923</v>
      </c>
      <c r="D166" s="30">
        <f>(SUM(D167:D168))*1</f>
        <v>945112</v>
      </c>
      <c r="E166" s="30">
        <f>(SUM(E167:E168))*1</f>
        <v>6906405</v>
      </c>
      <c r="F166" s="2"/>
    </row>
    <row r="167" spans="1:6" ht="15.75">
      <c r="A167" s="10" t="s">
        <v>532</v>
      </c>
      <c r="B167" s="19">
        <v>1909</v>
      </c>
      <c r="C167" s="19">
        <v>13876</v>
      </c>
      <c r="D167" s="30">
        <v>463540</v>
      </c>
      <c r="E167" s="30">
        <v>3482277</v>
      </c>
      <c r="F167" s="2"/>
    </row>
    <row r="168" spans="1:6" ht="15.75">
      <c r="A168" s="10" t="s">
        <v>533</v>
      </c>
      <c r="B168" s="19">
        <v>2108</v>
      </c>
      <c r="C168" s="19">
        <v>19047</v>
      </c>
      <c r="D168" s="30">
        <v>481572</v>
      </c>
      <c r="E168" s="30">
        <v>3424128</v>
      </c>
      <c r="F168" s="2"/>
    </row>
    <row r="169" spans="1:6" ht="15.75">
      <c r="A169" s="10" t="s">
        <v>534</v>
      </c>
      <c r="B169" s="19">
        <v>3205</v>
      </c>
      <c r="C169" s="19">
        <v>30109</v>
      </c>
      <c r="D169" s="30">
        <v>816107</v>
      </c>
      <c r="E169" s="30">
        <v>9321033</v>
      </c>
      <c r="F169" s="2"/>
    </row>
    <row r="170" spans="1:6" ht="15.75">
      <c r="A170" s="10" t="s">
        <v>535</v>
      </c>
      <c r="B170" s="19">
        <f>SUM(B171:B172)</f>
        <v>5112</v>
      </c>
      <c r="C170" s="19">
        <f>SUM(C171:C172)</f>
        <v>67448</v>
      </c>
      <c r="D170" s="30">
        <f>(SUM(D171:D172))*1</f>
        <v>2106769</v>
      </c>
      <c r="E170" s="30">
        <f>(SUM(E171:E172))*1</f>
        <v>17302062</v>
      </c>
      <c r="F170" s="2"/>
    </row>
    <row r="171" spans="1:6" ht="15.75">
      <c r="A171" s="10" t="s">
        <v>536</v>
      </c>
      <c r="B171" s="19">
        <v>4271</v>
      </c>
      <c r="C171" s="19">
        <v>61593</v>
      </c>
      <c r="D171" s="30">
        <v>1936214</v>
      </c>
      <c r="E171" s="30">
        <v>16047569</v>
      </c>
      <c r="F171" s="2"/>
    </row>
    <row r="172" spans="1:6" ht="15.75">
      <c r="A172" s="10" t="s">
        <v>537</v>
      </c>
      <c r="B172" s="19">
        <v>841</v>
      </c>
      <c r="C172" s="19">
        <v>5855</v>
      </c>
      <c r="D172" s="30">
        <v>170555</v>
      </c>
      <c r="E172" s="30">
        <v>1254493</v>
      </c>
      <c r="F172" s="2"/>
    </row>
    <row r="173" spans="1:6" ht="15.75">
      <c r="A173" s="10" t="s">
        <v>538</v>
      </c>
      <c r="B173" s="19">
        <f>SUM(B174:B176)</f>
        <v>15437</v>
      </c>
      <c r="C173" s="19">
        <f>SUM(C174:C176)</f>
        <v>194012</v>
      </c>
      <c r="D173" s="30">
        <f>(SUM(D174:D176))*1</f>
        <v>3785321</v>
      </c>
      <c r="E173" s="30">
        <f>(SUM(E174:E176))*1</f>
        <v>35678989</v>
      </c>
      <c r="F173" s="2"/>
    </row>
    <row r="174" spans="1:6" ht="15.75">
      <c r="A174" s="10" t="s">
        <v>539</v>
      </c>
      <c r="B174" s="19">
        <v>9895</v>
      </c>
      <c r="C174" s="19">
        <v>170378</v>
      </c>
      <c r="D174" s="30">
        <v>3309472</v>
      </c>
      <c r="E174" s="30">
        <v>30673700</v>
      </c>
      <c r="F174" s="2"/>
    </row>
    <row r="175" spans="1:6" ht="15.75">
      <c r="A175" s="10" t="s">
        <v>540</v>
      </c>
      <c r="B175" s="19">
        <v>3142</v>
      </c>
      <c r="C175" s="19">
        <v>13953</v>
      </c>
      <c r="D175" s="30">
        <v>257855</v>
      </c>
      <c r="E175" s="30">
        <v>2172843</v>
      </c>
      <c r="F175" s="2"/>
    </row>
    <row r="176" spans="1:6" ht="15.75">
      <c r="A176" s="10" t="s">
        <v>541</v>
      </c>
      <c r="B176" s="19">
        <v>2400</v>
      </c>
      <c r="C176" s="19">
        <v>9681</v>
      </c>
      <c r="D176" s="30">
        <v>217994</v>
      </c>
      <c r="E176" s="30">
        <v>2832446</v>
      </c>
      <c r="F176" s="2"/>
    </row>
    <row r="177" spans="1:6" ht="15.75">
      <c r="A177" s="10" t="s">
        <v>542</v>
      </c>
      <c r="B177" s="19">
        <v>7235</v>
      </c>
      <c r="C177" s="19">
        <v>78946</v>
      </c>
      <c r="D177" s="30">
        <v>2140978</v>
      </c>
      <c r="E177" s="30">
        <v>20357904</v>
      </c>
      <c r="F177" s="2"/>
    </row>
    <row r="178" spans="1:6" ht="15.75">
      <c r="A178" s="10" t="s">
        <v>543</v>
      </c>
      <c r="B178" s="19">
        <v>4948</v>
      </c>
      <c r="C178" s="19">
        <v>31192</v>
      </c>
      <c r="D178" s="30">
        <v>561086</v>
      </c>
      <c r="E178" s="30">
        <v>16535682</v>
      </c>
      <c r="F178" s="2"/>
    </row>
    <row r="179" spans="1:6" ht="15.75">
      <c r="A179" s="10" t="s">
        <v>544</v>
      </c>
      <c r="B179" s="19">
        <f>SUM(B180:B182)</f>
        <v>12832</v>
      </c>
      <c r="C179" s="19">
        <f>SUM(C180:C182)</f>
        <v>138550</v>
      </c>
      <c r="D179" s="30">
        <f>(SUM(D180:D182))*1</f>
        <v>2806389</v>
      </c>
      <c r="E179" s="30">
        <f>(SUM(E180:E182))*1</f>
        <v>22342268</v>
      </c>
      <c r="F179" s="2"/>
    </row>
    <row r="180" spans="1:6" ht="15.75">
      <c r="A180" s="10" t="s">
        <v>545</v>
      </c>
      <c r="B180" s="19">
        <v>8042</v>
      </c>
      <c r="C180" s="19">
        <v>109750</v>
      </c>
      <c r="D180" s="30">
        <v>2080466</v>
      </c>
      <c r="E180" s="30">
        <v>16243964</v>
      </c>
      <c r="F180" s="2"/>
    </row>
    <row r="181" spans="1:6" ht="15.75">
      <c r="A181" s="10" t="s">
        <v>546</v>
      </c>
      <c r="B181" s="19">
        <v>2147</v>
      </c>
      <c r="C181" s="19">
        <v>16776</v>
      </c>
      <c r="D181" s="30">
        <v>324068</v>
      </c>
      <c r="E181" s="30">
        <v>2610407</v>
      </c>
      <c r="F181" s="2"/>
    </row>
    <row r="182" spans="1:6" ht="15.75">
      <c r="A182" s="10" t="s">
        <v>547</v>
      </c>
      <c r="B182" s="19">
        <v>2643</v>
      </c>
      <c r="C182" s="19">
        <v>12024</v>
      </c>
      <c r="D182" s="30">
        <v>401855</v>
      </c>
      <c r="E182" s="30">
        <v>3487897</v>
      </c>
      <c r="F182" s="2"/>
    </row>
    <row r="183" spans="1:6" ht="15.75">
      <c r="A183" s="10" t="s">
        <v>548</v>
      </c>
      <c r="B183" s="19">
        <f>SUM(B184:B185)</f>
        <v>3793</v>
      </c>
      <c r="C183" s="19">
        <f>SUM(C184:C185)</f>
        <v>37037</v>
      </c>
      <c r="D183" s="30">
        <f>(SUM(D184:D185))*1</f>
        <v>624110</v>
      </c>
      <c r="E183" s="30">
        <f>(SUM(E184:E185))*1</f>
        <v>5622100</v>
      </c>
      <c r="F183" s="2"/>
    </row>
    <row r="184" spans="1:6" ht="15.75">
      <c r="A184" s="10" t="s">
        <v>549</v>
      </c>
      <c r="B184" s="19">
        <v>2365</v>
      </c>
      <c r="C184" s="19">
        <v>23678</v>
      </c>
      <c r="D184" s="30">
        <v>416719</v>
      </c>
      <c r="E184" s="30">
        <v>3716796</v>
      </c>
      <c r="F184" s="2"/>
    </row>
    <row r="185" spans="1:6" ht="15.75">
      <c r="A185" s="10" t="s">
        <v>550</v>
      </c>
      <c r="B185" s="19">
        <v>1428</v>
      </c>
      <c r="C185" s="19">
        <v>13359</v>
      </c>
      <c r="D185" s="30">
        <v>207391</v>
      </c>
      <c r="E185" s="30">
        <v>1905304</v>
      </c>
      <c r="F185" s="2"/>
    </row>
    <row r="186" spans="1:6" ht="15.75">
      <c r="A186" s="10" t="s">
        <v>551</v>
      </c>
      <c r="B186" s="19">
        <f>SUM(B187:B188)</f>
        <v>2520</v>
      </c>
      <c r="C186" s="19">
        <f>SUM(C187:C188)</f>
        <v>114888</v>
      </c>
      <c r="D186" s="30">
        <f>(SUM(D187:D188))*1</f>
        <v>2283165</v>
      </c>
      <c r="E186" s="30">
        <f>(SUM(E187:E188))*1</f>
        <v>23795234</v>
      </c>
      <c r="F186" s="2"/>
    </row>
    <row r="187" spans="1:6" ht="15.75">
      <c r="A187" s="10" t="s">
        <v>552</v>
      </c>
      <c r="B187" s="19">
        <v>364</v>
      </c>
      <c r="C187" s="19">
        <v>71429</v>
      </c>
      <c r="D187" s="30">
        <v>1395641</v>
      </c>
      <c r="E187" s="30">
        <v>12874496</v>
      </c>
      <c r="F187" s="2"/>
    </row>
    <row r="188" spans="1:6" ht="15.75">
      <c r="A188" s="10" t="s">
        <v>553</v>
      </c>
      <c r="B188" s="19">
        <v>2156</v>
      </c>
      <c r="C188" s="19">
        <v>43459</v>
      </c>
      <c r="D188" s="30">
        <v>887524</v>
      </c>
      <c r="E188" s="30">
        <v>10920738</v>
      </c>
      <c r="F188" s="2"/>
    </row>
    <row r="189" spans="1:6" ht="15.75">
      <c r="A189" s="10" t="s">
        <v>554</v>
      </c>
      <c r="B189" s="19">
        <f>SUM(B190:B193)</f>
        <v>7973</v>
      </c>
      <c r="C189" s="19">
        <f>SUM(C190:C193)</f>
        <v>46094</v>
      </c>
      <c r="D189" s="30">
        <f>(SUM(D190:D193))*1</f>
        <v>1327595</v>
      </c>
      <c r="E189" s="30">
        <f>(SUM(E190:E193))*1</f>
        <v>10621542</v>
      </c>
      <c r="F189" s="2"/>
    </row>
    <row r="190" spans="1:6" ht="15.75">
      <c r="A190" s="10" t="s">
        <v>199</v>
      </c>
      <c r="B190" s="19">
        <v>1339</v>
      </c>
      <c r="C190" s="19">
        <v>5794</v>
      </c>
      <c r="D190" s="30">
        <v>115168</v>
      </c>
      <c r="E190" s="30">
        <v>555968</v>
      </c>
      <c r="F190" s="2"/>
    </row>
    <row r="191" spans="1:6" ht="15.75">
      <c r="A191" s="10" t="s">
        <v>555</v>
      </c>
      <c r="B191" s="19">
        <v>2808</v>
      </c>
      <c r="C191" s="19">
        <v>18649</v>
      </c>
      <c r="D191" s="30">
        <v>315995</v>
      </c>
      <c r="E191" s="30">
        <v>2584801</v>
      </c>
      <c r="F191" s="2"/>
    </row>
    <row r="192" spans="1:6" ht="15.75">
      <c r="A192" s="10" t="s">
        <v>556</v>
      </c>
      <c r="B192" s="19">
        <v>949</v>
      </c>
      <c r="C192" s="19">
        <v>4675</v>
      </c>
      <c r="D192" s="30">
        <v>134221</v>
      </c>
      <c r="E192" s="30">
        <v>796554</v>
      </c>
      <c r="F192" s="2"/>
    </row>
    <row r="193" spans="1:6" ht="15.75">
      <c r="A193" s="10" t="s">
        <v>557</v>
      </c>
      <c r="B193" s="19">
        <v>2877</v>
      </c>
      <c r="C193" s="19">
        <v>16976</v>
      </c>
      <c r="D193" s="30">
        <v>762211</v>
      </c>
      <c r="E193" s="30">
        <v>6684219</v>
      </c>
      <c r="F193" s="2"/>
    </row>
    <row r="194" spans="1:6" ht="15.75">
      <c r="A194" s="10" t="s">
        <v>558</v>
      </c>
      <c r="B194" s="19">
        <f>SUM(B195:B197)</f>
        <v>4228</v>
      </c>
      <c r="C194" s="19">
        <f>SUM(C195:C197)</f>
        <v>42744</v>
      </c>
      <c r="D194" s="30">
        <f>(SUM(D195:D197))*1</f>
        <v>1734540</v>
      </c>
      <c r="E194" s="30">
        <f>(SUM(E195:E197))*1</f>
        <v>19844686</v>
      </c>
      <c r="F194" s="2"/>
    </row>
    <row r="195" spans="1:6" ht="15.75">
      <c r="A195" s="10" t="s">
        <v>559</v>
      </c>
      <c r="B195" s="19">
        <v>1660</v>
      </c>
      <c r="C195" s="19">
        <v>22832</v>
      </c>
      <c r="D195" s="30">
        <v>980637</v>
      </c>
      <c r="E195" s="30">
        <v>12552211</v>
      </c>
      <c r="F195" s="2"/>
    </row>
    <row r="196" spans="1:6" ht="15.75">
      <c r="A196" s="10" t="s">
        <v>560</v>
      </c>
      <c r="B196" s="19">
        <v>279</v>
      </c>
      <c r="C196" s="19">
        <v>2390</v>
      </c>
      <c r="D196" s="30">
        <v>67036</v>
      </c>
      <c r="E196" s="30">
        <v>385085</v>
      </c>
      <c r="F196" s="2"/>
    </row>
    <row r="197" spans="1:6" ht="15.75">
      <c r="A197" s="10" t="s">
        <v>561</v>
      </c>
      <c r="B197" s="19">
        <v>2289</v>
      </c>
      <c r="C197" s="19">
        <v>17522</v>
      </c>
      <c r="D197" s="30">
        <v>686867</v>
      </c>
      <c r="E197" s="30">
        <v>6907390</v>
      </c>
      <c r="F197" s="2"/>
    </row>
    <row r="198" spans="1:6" ht="15.75">
      <c r="A198" s="10"/>
      <c r="B198" s="19"/>
      <c r="C198" s="19"/>
      <c r="D198" s="30"/>
      <c r="E198" s="30"/>
      <c r="F198" s="2"/>
    </row>
    <row r="199" spans="1:6" ht="17.25">
      <c r="A199" s="10" t="s">
        <v>745</v>
      </c>
      <c r="B199" s="20">
        <f>+B200+B203+B206+B209+B216+B219+B223+'[2]B-2d'!C158+'[2]B-2d'!C161</f>
        <v>10644</v>
      </c>
      <c r="C199" s="20">
        <v>242097</v>
      </c>
      <c r="D199" s="30">
        <v>9357882</v>
      </c>
      <c r="E199" s="30">
        <v>35690347</v>
      </c>
      <c r="F199" s="2"/>
    </row>
    <row r="200" spans="1:6" ht="15.75">
      <c r="A200" s="10" t="s">
        <v>562</v>
      </c>
      <c r="B200" s="20">
        <f>SUM(B201:B202)</f>
        <v>397</v>
      </c>
      <c r="C200" s="20">
        <v>34470</v>
      </c>
      <c r="D200" s="30">
        <v>1911556</v>
      </c>
      <c r="E200" s="30">
        <v>12091582</v>
      </c>
      <c r="F200" s="2"/>
    </row>
    <row r="201" spans="1:6" ht="15.75">
      <c r="A201" s="10" t="s">
        <v>563</v>
      </c>
      <c r="B201" s="20">
        <v>270</v>
      </c>
      <c r="C201" s="20" t="s">
        <v>159</v>
      </c>
      <c r="D201" s="30" t="s">
        <v>4</v>
      </c>
      <c r="E201" s="30" t="s">
        <v>4</v>
      </c>
      <c r="F201" s="2"/>
    </row>
    <row r="202" spans="1:6" ht="15.75">
      <c r="A202" s="10" t="s">
        <v>564</v>
      </c>
      <c r="B202" s="20">
        <v>127</v>
      </c>
      <c r="C202" s="20" t="s">
        <v>566</v>
      </c>
      <c r="D202" s="30" t="s">
        <v>4</v>
      </c>
      <c r="E202" s="30" t="s">
        <v>4</v>
      </c>
      <c r="F202" s="2"/>
    </row>
    <row r="203" spans="1:6" ht="15.75">
      <c r="A203" s="10" t="s">
        <v>565</v>
      </c>
      <c r="B203" s="20">
        <f>SUM(B204:B205)</f>
        <v>132</v>
      </c>
      <c r="C203" s="20" t="s">
        <v>5</v>
      </c>
      <c r="D203" s="30" t="s">
        <v>4</v>
      </c>
      <c r="E203" s="30" t="s">
        <v>4</v>
      </c>
      <c r="F203" s="2"/>
    </row>
    <row r="204" spans="1:6" ht="15.75">
      <c r="A204" s="10" t="s">
        <v>567</v>
      </c>
      <c r="B204" s="20">
        <v>103</v>
      </c>
      <c r="C204" s="20">
        <v>3244</v>
      </c>
      <c r="D204" s="30">
        <v>263242</v>
      </c>
      <c r="E204" s="30">
        <v>1809268</v>
      </c>
      <c r="F204" s="2"/>
    </row>
    <row r="205" spans="1:6" ht="15.75">
      <c r="A205" s="10" t="s">
        <v>568</v>
      </c>
      <c r="B205" s="20">
        <v>29</v>
      </c>
      <c r="C205" s="20" t="s">
        <v>214</v>
      </c>
      <c r="D205" s="30" t="s">
        <v>4</v>
      </c>
      <c r="E205" s="30" t="s">
        <v>4</v>
      </c>
      <c r="F205" s="2"/>
    </row>
    <row r="206" spans="1:6" ht="15.75">
      <c r="A206" s="10" t="s">
        <v>569</v>
      </c>
      <c r="B206" s="20">
        <f>SUM(B207:B208)</f>
        <v>4649</v>
      </c>
      <c r="C206" s="20">
        <v>46257</v>
      </c>
      <c r="D206" s="30">
        <v>1761513</v>
      </c>
      <c r="E206" s="30">
        <v>5786104</v>
      </c>
      <c r="F206" s="2"/>
    </row>
    <row r="207" spans="1:6" ht="15.75">
      <c r="A207" s="10" t="s">
        <v>570</v>
      </c>
      <c r="B207" s="20">
        <v>2599</v>
      </c>
      <c r="C207" s="20">
        <v>27892</v>
      </c>
      <c r="D207" s="30">
        <v>1110360</v>
      </c>
      <c r="E207" s="30">
        <v>3460270</v>
      </c>
      <c r="F207" s="2"/>
    </row>
    <row r="208" spans="1:6" ht="15.75">
      <c r="A208" s="10" t="s">
        <v>571</v>
      </c>
      <c r="B208" s="20">
        <v>2050</v>
      </c>
      <c r="C208" s="20">
        <v>18365</v>
      </c>
      <c r="D208" s="30">
        <v>651153</v>
      </c>
      <c r="E208" s="30">
        <v>2325834</v>
      </c>
      <c r="F208" s="2"/>
    </row>
    <row r="209" spans="1:6" ht="15.75">
      <c r="A209" s="10" t="s">
        <v>572</v>
      </c>
      <c r="B209" s="20">
        <f>SUM(B210:B215)</f>
        <v>2642</v>
      </c>
      <c r="C209" s="20">
        <v>67970</v>
      </c>
      <c r="D209" s="30">
        <v>1854157</v>
      </c>
      <c r="E209" s="30">
        <v>5032452</v>
      </c>
      <c r="F209" s="2"/>
    </row>
    <row r="210" spans="1:6" ht="15.75">
      <c r="A210" s="10" t="s">
        <v>573</v>
      </c>
      <c r="B210" s="20">
        <v>87</v>
      </c>
      <c r="C210" s="20">
        <v>6394</v>
      </c>
      <c r="D210" s="30">
        <v>346123</v>
      </c>
      <c r="E210" s="30">
        <v>403225</v>
      </c>
      <c r="F210" s="2"/>
    </row>
    <row r="211" spans="1:6" ht="15.75">
      <c r="A211" s="10" t="s">
        <v>574</v>
      </c>
      <c r="B211" s="20">
        <v>30</v>
      </c>
      <c r="C211" s="20">
        <v>1359</v>
      </c>
      <c r="D211" s="30">
        <v>38383</v>
      </c>
      <c r="E211" s="30">
        <v>126552</v>
      </c>
      <c r="F211" s="2"/>
    </row>
    <row r="212" spans="1:6" ht="15.75">
      <c r="A212" s="10" t="s">
        <v>575</v>
      </c>
      <c r="B212" s="20">
        <v>1659</v>
      </c>
      <c r="C212" s="20">
        <v>11398</v>
      </c>
      <c r="D212" s="30">
        <v>278227</v>
      </c>
      <c r="E212" s="30">
        <v>1632694</v>
      </c>
      <c r="F212" s="2"/>
    </row>
    <row r="213" spans="1:6" ht="15.75">
      <c r="A213" s="10" t="s">
        <v>576</v>
      </c>
      <c r="B213" s="20">
        <v>398</v>
      </c>
      <c r="C213" s="20">
        <v>38075</v>
      </c>
      <c r="D213" s="30">
        <v>887909</v>
      </c>
      <c r="E213" s="30">
        <v>2135673</v>
      </c>
      <c r="F213" s="2"/>
    </row>
    <row r="214" spans="1:6" ht="15.75">
      <c r="A214" s="10" t="s">
        <v>577</v>
      </c>
      <c r="B214" s="20">
        <v>108</v>
      </c>
      <c r="C214" s="20">
        <v>1946</v>
      </c>
      <c r="D214" s="30">
        <v>53654</v>
      </c>
      <c r="E214" s="30">
        <v>187189</v>
      </c>
      <c r="F214" s="2"/>
    </row>
    <row r="215" spans="1:6" ht="15.75">
      <c r="A215" s="10" t="s">
        <v>578</v>
      </c>
      <c r="B215" s="20">
        <v>360</v>
      </c>
      <c r="C215" s="20">
        <v>8798</v>
      </c>
      <c r="D215" s="30">
        <v>249861</v>
      </c>
      <c r="E215" s="30">
        <v>547119</v>
      </c>
      <c r="F215" s="2"/>
    </row>
    <row r="216" spans="1:6" ht="15.75">
      <c r="A216" s="10" t="s">
        <v>579</v>
      </c>
      <c r="B216" s="20">
        <v>49</v>
      </c>
      <c r="C216" s="22" t="s">
        <v>580</v>
      </c>
      <c r="D216" s="30" t="s">
        <v>4</v>
      </c>
      <c r="E216" s="30" t="s">
        <v>4</v>
      </c>
      <c r="F216" s="2"/>
    </row>
    <row r="217" spans="1:6" ht="15.75">
      <c r="A217" s="10" t="s">
        <v>581</v>
      </c>
      <c r="B217" s="20">
        <v>34</v>
      </c>
      <c r="C217" s="20">
        <v>238</v>
      </c>
      <c r="D217" s="30">
        <v>21412</v>
      </c>
      <c r="E217" s="30">
        <v>296021</v>
      </c>
      <c r="F217" s="2"/>
    </row>
    <row r="218" spans="1:6" ht="15.75">
      <c r="A218" s="10" t="s">
        <v>582</v>
      </c>
      <c r="B218" s="20">
        <v>10</v>
      </c>
      <c r="C218" s="20" t="s">
        <v>228</v>
      </c>
      <c r="D218" s="30" t="s">
        <v>4</v>
      </c>
      <c r="E218" s="30" t="s">
        <v>4</v>
      </c>
      <c r="F218" s="2"/>
    </row>
    <row r="219" spans="1:6" ht="15.75">
      <c r="A219" s="10" t="s">
        <v>583</v>
      </c>
      <c r="B219" s="20">
        <f>SUM(B220:B222)</f>
        <v>149</v>
      </c>
      <c r="C219" s="20" t="s">
        <v>566</v>
      </c>
      <c r="D219" s="30" t="s">
        <v>4</v>
      </c>
      <c r="E219" s="30" t="s">
        <v>4</v>
      </c>
      <c r="F219" s="2"/>
    </row>
    <row r="220" spans="1:6" ht="15.75">
      <c r="A220" s="10" t="s">
        <v>584</v>
      </c>
      <c r="B220" s="20">
        <v>47</v>
      </c>
      <c r="C220" s="20" t="s">
        <v>566</v>
      </c>
      <c r="D220" s="30" t="s">
        <v>4</v>
      </c>
      <c r="E220" s="30" t="s">
        <v>4</v>
      </c>
      <c r="F220" s="2"/>
    </row>
    <row r="221" spans="1:6" ht="15.75">
      <c r="A221" s="10" t="s">
        <v>585</v>
      </c>
      <c r="B221" s="20">
        <v>94</v>
      </c>
      <c r="C221" s="20">
        <v>869</v>
      </c>
      <c r="D221" s="30">
        <v>35681</v>
      </c>
      <c r="E221" s="30">
        <v>121043</v>
      </c>
      <c r="F221" s="2"/>
    </row>
    <row r="222" spans="1:6" ht="15.75">
      <c r="A222" s="10" t="s">
        <v>586</v>
      </c>
      <c r="B222" s="20">
        <v>8</v>
      </c>
      <c r="C222" s="20" t="s">
        <v>233</v>
      </c>
      <c r="D222" s="30" t="s">
        <v>4</v>
      </c>
      <c r="E222" s="30" t="s">
        <v>4</v>
      </c>
      <c r="F222" s="2"/>
    </row>
    <row r="223" spans="1:6" ht="15.75">
      <c r="A223" s="10" t="s">
        <v>587</v>
      </c>
      <c r="B223" s="20">
        <v>2626</v>
      </c>
      <c r="C223" s="20">
        <v>32623</v>
      </c>
      <c r="D223" s="30">
        <v>1412675</v>
      </c>
      <c r="E223" s="30">
        <v>4800252</v>
      </c>
      <c r="F223" s="2"/>
    </row>
    <row r="224" spans="1:6" ht="15.75">
      <c r="A224" s="10" t="s">
        <v>588</v>
      </c>
      <c r="B224" s="20">
        <v>186</v>
      </c>
      <c r="C224" s="20">
        <v>10664</v>
      </c>
      <c r="D224" s="30">
        <v>316733</v>
      </c>
      <c r="E224" s="30">
        <v>817300</v>
      </c>
      <c r="F224" s="2"/>
    </row>
    <row r="225" spans="1:6" ht="15.75">
      <c r="A225" s="10" t="s">
        <v>589</v>
      </c>
      <c r="B225" s="20">
        <v>25</v>
      </c>
      <c r="C225" s="20" t="s">
        <v>228</v>
      </c>
      <c r="D225" s="30" t="s">
        <v>4</v>
      </c>
      <c r="E225" s="30" t="s">
        <v>4</v>
      </c>
      <c r="F225" s="2"/>
    </row>
    <row r="226" spans="1:6" ht="15.75">
      <c r="A226" s="10" t="s">
        <v>590</v>
      </c>
      <c r="B226" s="20">
        <v>69</v>
      </c>
      <c r="C226" s="20">
        <v>1680</v>
      </c>
      <c r="D226" s="30">
        <v>113598</v>
      </c>
      <c r="E226" s="30">
        <v>254156</v>
      </c>
      <c r="F226" s="2"/>
    </row>
    <row r="227" spans="1:6" ht="15.75">
      <c r="A227" s="10" t="s">
        <v>591</v>
      </c>
      <c r="B227" s="20">
        <v>454</v>
      </c>
      <c r="C227" s="20" t="s">
        <v>566</v>
      </c>
      <c r="D227" s="30" t="s">
        <v>4</v>
      </c>
      <c r="E227" s="30" t="s">
        <v>4</v>
      </c>
      <c r="F227" s="2"/>
    </row>
    <row r="228" spans="1:6" ht="15.75">
      <c r="A228" s="10" t="s">
        <v>592</v>
      </c>
      <c r="B228" s="20">
        <v>1781</v>
      </c>
      <c r="C228" s="20">
        <v>17216</v>
      </c>
      <c r="D228" s="30">
        <v>894093</v>
      </c>
      <c r="E228" s="30">
        <v>3409652</v>
      </c>
      <c r="F228" s="2"/>
    </row>
    <row r="229" spans="1:6" ht="15.75">
      <c r="A229" s="23" t="s">
        <v>593</v>
      </c>
      <c r="B229" s="24">
        <v>111</v>
      </c>
      <c r="C229" s="25" t="s">
        <v>580</v>
      </c>
      <c r="D229" s="30" t="s">
        <v>4</v>
      </c>
      <c r="E229" s="30" t="s">
        <v>4</v>
      </c>
      <c r="F229" s="2"/>
    </row>
    <row r="230" spans="1:5" ht="15.75">
      <c r="A230" s="10" t="s">
        <v>594</v>
      </c>
      <c r="B230" s="20">
        <f>SUM(B231:B232)</f>
        <v>919</v>
      </c>
      <c r="C230" s="20">
        <f>SUM(C231:C232)</f>
        <v>35891</v>
      </c>
      <c r="D230" s="30">
        <v>1325620</v>
      </c>
      <c r="E230" s="30">
        <v>4929814</v>
      </c>
    </row>
    <row r="231" spans="1:5" ht="15.75">
      <c r="A231" s="10" t="s">
        <v>595</v>
      </c>
      <c r="B231" s="20">
        <v>503</v>
      </c>
      <c r="C231" s="20">
        <v>29896</v>
      </c>
      <c r="D231" s="30">
        <v>1194103</v>
      </c>
      <c r="E231" s="30">
        <v>4542303</v>
      </c>
    </row>
    <row r="232" spans="1:5" ht="15.75">
      <c r="A232" s="10" t="s">
        <v>596</v>
      </c>
      <c r="B232" s="20">
        <v>416</v>
      </c>
      <c r="C232" s="20">
        <v>5995</v>
      </c>
      <c r="D232" s="30">
        <v>131517</v>
      </c>
      <c r="E232" s="30">
        <v>387511</v>
      </c>
    </row>
    <row r="233" spans="1:5" ht="15.75">
      <c r="A233" s="10" t="s">
        <v>597</v>
      </c>
      <c r="B233" s="20">
        <v>504</v>
      </c>
      <c r="C233" s="20">
        <v>18418</v>
      </c>
      <c r="D233" s="30">
        <v>695616</v>
      </c>
      <c r="E233" s="30">
        <v>480365</v>
      </c>
    </row>
    <row r="234" spans="1:5" ht="15.75">
      <c r="A234" s="10"/>
      <c r="B234" s="20"/>
      <c r="C234" s="20"/>
      <c r="D234" s="30"/>
      <c r="E234" s="30"/>
    </row>
    <row r="235" spans="1:5" ht="17.25">
      <c r="A235" s="10" t="s">
        <v>746</v>
      </c>
      <c r="B235" s="20">
        <v>11326</v>
      </c>
      <c r="C235" s="20">
        <v>301340</v>
      </c>
      <c r="D235" s="30">
        <v>22537843</v>
      </c>
      <c r="E235" s="30" t="s">
        <v>282</v>
      </c>
    </row>
    <row r="236" spans="1:5" ht="15.75">
      <c r="A236" s="10" t="s">
        <v>598</v>
      </c>
      <c r="B236" s="20">
        <f>SUM(B237:B238)</f>
        <v>2310</v>
      </c>
      <c r="C236" s="20">
        <f>SUM(C237:C238)</f>
        <v>94777</v>
      </c>
      <c r="D236" s="30">
        <f>(SUM(D237:D238))*1</f>
        <v>7484472</v>
      </c>
      <c r="E236" s="30">
        <f>(SUM(E237:E238))*1</f>
        <v>35586838</v>
      </c>
    </row>
    <row r="237" spans="1:5" ht="15.75">
      <c r="A237" s="10" t="s">
        <v>599</v>
      </c>
      <c r="B237" s="20">
        <v>1877</v>
      </c>
      <c r="C237" s="20">
        <v>79816</v>
      </c>
      <c r="D237" s="30">
        <v>5823312</v>
      </c>
      <c r="E237" s="30">
        <v>31322286</v>
      </c>
    </row>
    <row r="238" spans="1:5" ht="15.75">
      <c r="A238" s="10" t="s">
        <v>600</v>
      </c>
      <c r="B238" s="20">
        <v>433</v>
      </c>
      <c r="C238" s="20">
        <v>14961</v>
      </c>
      <c r="D238" s="30">
        <v>1661160</v>
      </c>
      <c r="E238" s="30">
        <v>4264552</v>
      </c>
    </row>
    <row r="239" spans="1:5" ht="15.75">
      <c r="A239" s="10" t="s">
        <v>601</v>
      </c>
      <c r="B239" s="20">
        <f>SUM(B240:B241)</f>
        <v>3040</v>
      </c>
      <c r="C239" s="20">
        <f>SUM(C240:C241)</f>
        <v>34555</v>
      </c>
      <c r="D239" s="30">
        <f>(SUM(D240:D241))*1</f>
        <v>2288029</v>
      </c>
      <c r="E239" s="30" t="s">
        <v>282</v>
      </c>
    </row>
    <row r="240" spans="1:5" ht="15.75">
      <c r="A240" s="10" t="s">
        <v>602</v>
      </c>
      <c r="B240" s="20">
        <v>2382</v>
      </c>
      <c r="C240" s="20">
        <v>26696</v>
      </c>
      <c r="D240" s="30">
        <v>1393238</v>
      </c>
      <c r="E240" s="30" t="s">
        <v>282</v>
      </c>
    </row>
    <row r="241" spans="1:5" ht="15.75">
      <c r="A241" s="10" t="s">
        <v>603</v>
      </c>
      <c r="B241" s="20">
        <v>658</v>
      </c>
      <c r="C241" s="20">
        <v>7859</v>
      </c>
      <c r="D241" s="30">
        <v>894791</v>
      </c>
      <c r="E241" s="30" t="s">
        <v>282</v>
      </c>
    </row>
    <row r="242" spans="1:5" ht="15.75">
      <c r="A242" s="10" t="s">
        <v>604</v>
      </c>
      <c r="B242" s="20">
        <f>SUM(B243:B244)</f>
        <v>638</v>
      </c>
      <c r="C242" s="20">
        <v>48850</v>
      </c>
      <c r="D242" s="30">
        <v>4299563</v>
      </c>
      <c r="E242" s="30">
        <v>30330035</v>
      </c>
    </row>
    <row r="243" spans="1:5" ht="15.75">
      <c r="A243" s="10" t="s">
        <v>605</v>
      </c>
      <c r="B243" s="20">
        <v>535</v>
      </c>
      <c r="C243" s="20" t="s">
        <v>159</v>
      </c>
      <c r="D243" s="30" t="s">
        <v>4</v>
      </c>
      <c r="E243" s="30" t="s">
        <v>4</v>
      </c>
    </row>
    <row r="244" spans="1:5" ht="15.75">
      <c r="A244" s="10" t="s">
        <v>606</v>
      </c>
      <c r="B244" s="20">
        <v>103</v>
      </c>
      <c r="C244" s="20" t="s">
        <v>169</v>
      </c>
      <c r="D244" s="30" t="s">
        <v>4</v>
      </c>
      <c r="E244" s="30" t="s">
        <v>4</v>
      </c>
    </row>
    <row r="245" spans="1:5" ht="15.75">
      <c r="A245" s="10" t="s">
        <v>607</v>
      </c>
      <c r="B245" s="20">
        <v>424</v>
      </c>
      <c r="C245" s="20" t="s">
        <v>43</v>
      </c>
      <c r="D245" s="30" t="s">
        <v>4</v>
      </c>
      <c r="E245" s="30" t="s">
        <v>4</v>
      </c>
    </row>
    <row r="246" spans="1:5" ht="15.75">
      <c r="A246" s="10"/>
      <c r="B246" s="26"/>
      <c r="C246" s="20"/>
      <c r="D246" s="30"/>
      <c r="E246" s="30"/>
    </row>
    <row r="247" spans="1:5" ht="15.75">
      <c r="A247" s="10" t="s">
        <v>608</v>
      </c>
      <c r="B247" s="20">
        <f>+B248+B252+B253+B254</f>
        <v>3241</v>
      </c>
      <c r="C247" s="20">
        <v>77655</v>
      </c>
      <c r="D247" s="30">
        <v>5347420</v>
      </c>
      <c r="E247" s="30" t="s">
        <v>282</v>
      </c>
    </row>
    <row r="248" spans="1:5" ht="15.75">
      <c r="A248" s="10" t="s">
        <v>609</v>
      </c>
      <c r="B248" s="20">
        <v>2094</v>
      </c>
      <c r="C248" s="20">
        <v>64486</v>
      </c>
      <c r="D248" s="30">
        <v>4566565</v>
      </c>
      <c r="E248" s="30" t="s">
        <v>282</v>
      </c>
    </row>
    <row r="249" spans="1:5" ht="15.75">
      <c r="A249" s="10" t="s">
        <v>610</v>
      </c>
      <c r="B249" s="20">
        <v>1788</v>
      </c>
      <c r="C249" s="20">
        <v>49543</v>
      </c>
      <c r="D249" s="30">
        <v>3681443</v>
      </c>
      <c r="E249" s="30" t="s">
        <v>282</v>
      </c>
    </row>
    <row r="250" spans="1:5" ht="15.75">
      <c r="A250" s="10" t="s">
        <v>611</v>
      </c>
      <c r="B250" s="20">
        <v>282</v>
      </c>
      <c r="C250" s="20">
        <v>14522</v>
      </c>
      <c r="D250" s="30">
        <v>852539</v>
      </c>
      <c r="E250" s="30" t="s">
        <v>282</v>
      </c>
    </row>
    <row r="251" spans="1:5" ht="15.75">
      <c r="A251" s="10" t="s">
        <v>755</v>
      </c>
      <c r="B251" s="20">
        <v>24</v>
      </c>
      <c r="C251" s="20">
        <v>421</v>
      </c>
      <c r="D251" s="30">
        <v>32583</v>
      </c>
      <c r="E251" s="30">
        <v>178825</v>
      </c>
    </row>
    <row r="252" spans="1:5" ht="15.75">
      <c r="A252" s="10" t="s">
        <v>613</v>
      </c>
      <c r="B252" s="20">
        <v>645</v>
      </c>
      <c r="C252" s="20">
        <v>8716</v>
      </c>
      <c r="D252" s="30">
        <v>531031</v>
      </c>
      <c r="E252" s="30" t="s">
        <v>282</v>
      </c>
    </row>
    <row r="253" spans="1:5" ht="15.75">
      <c r="A253" s="10" t="s">
        <v>614</v>
      </c>
      <c r="B253" s="20">
        <v>61</v>
      </c>
      <c r="C253" s="20" t="s">
        <v>214</v>
      </c>
      <c r="D253" s="30" t="s">
        <v>4</v>
      </c>
      <c r="E253" s="30" t="s">
        <v>4</v>
      </c>
    </row>
    <row r="254" spans="1:5" ht="15.75">
      <c r="A254" s="10" t="s">
        <v>615</v>
      </c>
      <c r="B254" s="20">
        <f>SUM(B255:B256)</f>
        <v>441</v>
      </c>
      <c r="C254" s="20" t="s">
        <v>5</v>
      </c>
      <c r="D254" s="30" t="s">
        <v>4</v>
      </c>
      <c r="E254" s="30" t="s">
        <v>4</v>
      </c>
    </row>
    <row r="255" spans="1:5" ht="15.75">
      <c r="A255" s="10" t="s">
        <v>616</v>
      </c>
      <c r="B255" s="20">
        <v>169</v>
      </c>
      <c r="C255" s="20">
        <v>1654</v>
      </c>
      <c r="D255" s="30">
        <v>92007</v>
      </c>
      <c r="E255" s="30">
        <v>1288317</v>
      </c>
    </row>
    <row r="256" spans="1:5" ht="15.75">
      <c r="A256" s="10" t="s">
        <v>617</v>
      </c>
      <c r="B256" s="20">
        <v>272</v>
      </c>
      <c r="C256" s="20" t="s">
        <v>566</v>
      </c>
      <c r="D256" s="30" t="s">
        <v>4</v>
      </c>
      <c r="E256" s="30" t="s">
        <v>4</v>
      </c>
    </row>
    <row r="257" spans="1:5" ht="15.75">
      <c r="A257" s="10" t="s">
        <v>618</v>
      </c>
      <c r="B257" s="20">
        <f>SUM(B258:B259)</f>
        <v>1143</v>
      </c>
      <c r="C257" s="20" t="s">
        <v>5</v>
      </c>
      <c r="D257" s="30" t="s">
        <v>4</v>
      </c>
      <c r="E257" s="30" t="s">
        <v>4</v>
      </c>
    </row>
    <row r="258" spans="1:5" ht="15.75">
      <c r="A258" s="10" t="s">
        <v>619</v>
      </c>
      <c r="B258" s="20">
        <v>199</v>
      </c>
      <c r="C258" s="20" t="s">
        <v>5</v>
      </c>
      <c r="D258" s="30" t="s">
        <v>4</v>
      </c>
      <c r="E258" s="30" t="s">
        <v>4</v>
      </c>
    </row>
    <row r="259" spans="1:5" ht="15.75">
      <c r="A259" s="10" t="s">
        <v>620</v>
      </c>
      <c r="B259" s="20">
        <v>944</v>
      </c>
      <c r="C259" s="20">
        <v>21289</v>
      </c>
      <c r="D259" s="30">
        <v>1505363</v>
      </c>
      <c r="E259" s="30">
        <v>3931511</v>
      </c>
    </row>
    <row r="260" spans="1:5" ht="15.75">
      <c r="A260" s="10" t="s">
        <v>621</v>
      </c>
      <c r="B260" s="20">
        <v>1153</v>
      </c>
      <c r="C260" s="20">
        <v>24214</v>
      </c>
      <c r="D260" s="30">
        <v>1612996</v>
      </c>
      <c r="E260" s="30">
        <v>5311205</v>
      </c>
    </row>
    <row r="261" spans="1:5" ht="15.75">
      <c r="A261" s="10"/>
      <c r="B261" s="20"/>
      <c r="C261" s="20"/>
      <c r="D261" s="30"/>
      <c r="E261" s="30"/>
    </row>
    <row r="262" spans="1:5" ht="15.75">
      <c r="A262" s="10" t="s">
        <v>622</v>
      </c>
      <c r="B262" s="20">
        <f>+B263+B265+B269+B273</f>
        <v>28241</v>
      </c>
      <c r="C262" s="20">
        <f>+C263+C265+C269+C273</f>
        <v>590838</v>
      </c>
      <c r="D262" s="30">
        <f>(+D263+D265+D269+D273)*1</f>
        <v>104089914</v>
      </c>
      <c r="E262" s="30" t="s">
        <v>282</v>
      </c>
    </row>
    <row r="263" spans="1:5" ht="15.75">
      <c r="A263" s="10" t="s">
        <v>623</v>
      </c>
      <c r="B263" s="20">
        <v>3</v>
      </c>
      <c r="C263" s="20">
        <v>2319</v>
      </c>
      <c r="D263" s="30">
        <v>254100</v>
      </c>
      <c r="E263" s="30">
        <v>15716000</v>
      </c>
    </row>
    <row r="264" spans="1:5" ht="15.75">
      <c r="A264" s="10"/>
      <c r="B264" s="20"/>
      <c r="C264" s="26"/>
      <c r="D264" s="30"/>
      <c r="E264" s="30"/>
    </row>
    <row r="265" spans="1:5" ht="15.75">
      <c r="A265" s="10" t="s">
        <v>624</v>
      </c>
      <c r="B265" s="20">
        <f>SUM(B266:B268)</f>
        <v>10552</v>
      </c>
      <c r="C265" s="20">
        <v>210386</v>
      </c>
      <c r="D265" s="30">
        <v>21034635</v>
      </c>
      <c r="E265" s="30" t="s">
        <v>282</v>
      </c>
    </row>
    <row r="266" spans="1:5" ht="15.75">
      <c r="A266" s="10" t="s">
        <v>625</v>
      </c>
      <c r="B266" s="20">
        <v>6828</v>
      </c>
      <c r="C266" s="20">
        <v>156292</v>
      </c>
      <c r="D266" s="30">
        <v>16324138</v>
      </c>
      <c r="E266" s="30" t="s">
        <v>282</v>
      </c>
    </row>
    <row r="267" spans="1:5" ht="15.75">
      <c r="A267" s="10" t="s">
        <v>626</v>
      </c>
      <c r="B267" s="20">
        <v>1746</v>
      </c>
      <c r="C267" s="20">
        <v>37622</v>
      </c>
      <c r="D267" s="30">
        <v>3711393</v>
      </c>
      <c r="E267" s="30">
        <v>38254866</v>
      </c>
    </row>
    <row r="268" spans="1:5" ht="15.75">
      <c r="A268" s="10" t="s">
        <v>627</v>
      </c>
      <c r="B268" s="20">
        <v>1978</v>
      </c>
      <c r="C268" s="20">
        <v>16472</v>
      </c>
      <c r="D268" s="30">
        <v>999104</v>
      </c>
      <c r="E268" s="30">
        <v>3542942</v>
      </c>
    </row>
    <row r="269" spans="1:5" ht="15.75">
      <c r="A269" s="10" t="s">
        <v>628</v>
      </c>
      <c r="B269" s="20">
        <f>SUM(B270:B272)</f>
        <v>7945</v>
      </c>
      <c r="C269" s="20">
        <v>204927</v>
      </c>
      <c r="D269" s="30">
        <v>69611394</v>
      </c>
      <c r="E269" s="30">
        <v>287013893</v>
      </c>
    </row>
    <row r="270" spans="1:5" ht="15.75">
      <c r="A270" s="10" t="s">
        <v>629</v>
      </c>
      <c r="B270" s="20">
        <v>3192</v>
      </c>
      <c r="C270" s="20" t="s">
        <v>756</v>
      </c>
      <c r="D270" s="30" t="s">
        <v>4</v>
      </c>
      <c r="E270" s="30" t="s">
        <v>4</v>
      </c>
    </row>
    <row r="271" spans="1:5" ht="15.75">
      <c r="A271" s="10" t="s">
        <v>630</v>
      </c>
      <c r="B271" s="20">
        <v>8</v>
      </c>
      <c r="C271" s="20" t="s">
        <v>5</v>
      </c>
      <c r="D271" s="30" t="s">
        <v>4</v>
      </c>
      <c r="E271" s="30" t="s">
        <v>4</v>
      </c>
    </row>
    <row r="272" spans="1:5" ht="15.75">
      <c r="A272" s="10" t="s">
        <v>631</v>
      </c>
      <c r="B272" s="20">
        <v>4745</v>
      </c>
      <c r="C272" s="20" t="s">
        <v>335</v>
      </c>
      <c r="D272" s="30" t="s">
        <v>4</v>
      </c>
      <c r="E272" s="30" t="s">
        <v>4</v>
      </c>
    </row>
    <row r="273" spans="1:5" ht="15.75">
      <c r="A273" s="10" t="s">
        <v>632</v>
      </c>
      <c r="B273" s="20">
        <f>SUM(B274:B275)</f>
        <v>9741</v>
      </c>
      <c r="C273" s="20">
        <f>SUM(C274:C275)</f>
        <v>173206</v>
      </c>
      <c r="D273" s="30">
        <f>(SUM(D274:D275))*1</f>
        <v>13189785</v>
      </c>
      <c r="E273" s="30" t="s">
        <v>282</v>
      </c>
    </row>
    <row r="274" spans="1:5" ht="15.75">
      <c r="A274" s="10" t="s">
        <v>633</v>
      </c>
      <c r="B274" s="20">
        <v>1831</v>
      </c>
      <c r="C274" s="20">
        <v>109745</v>
      </c>
      <c r="D274" s="30">
        <v>8947920</v>
      </c>
      <c r="E274" s="30" t="s">
        <v>282</v>
      </c>
    </row>
    <row r="275" spans="1:5" ht="15.75">
      <c r="A275" s="10" t="s">
        <v>757</v>
      </c>
      <c r="B275" s="20">
        <v>7910</v>
      </c>
      <c r="C275" s="20">
        <v>63461</v>
      </c>
      <c r="D275" s="30">
        <v>4241865</v>
      </c>
      <c r="E275" s="30">
        <v>12317781</v>
      </c>
    </row>
    <row r="276" spans="1:5" ht="15.75">
      <c r="A276" s="10" t="s">
        <v>635</v>
      </c>
      <c r="B276" s="20" t="s">
        <v>282</v>
      </c>
      <c r="C276" s="20" t="s">
        <v>282</v>
      </c>
      <c r="D276" s="30" t="s">
        <v>282</v>
      </c>
      <c r="E276" s="30" t="s">
        <v>282</v>
      </c>
    </row>
    <row r="277" spans="1:5" ht="15.75">
      <c r="A277" s="10"/>
      <c r="B277" s="3"/>
      <c r="C277" s="3"/>
      <c r="D277" s="30"/>
      <c r="E277" s="30"/>
    </row>
    <row r="278" spans="1:5" ht="15.75">
      <c r="A278" s="10" t="s">
        <v>636</v>
      </c>
      <c r="B278" s="20">
        <f>+B279+B283+B288</f>
        <v>32588</v>
      </c>
      <c r="C278" s="20">
        <f>+C279+C283+C288</f>
        <v>171601</v>
      </c>
      <c r="D278" s="30">
        <f>(+D279+D283+D288)*1</f>
        <v>7941675</v>
      </c>
      <c r="E278" s="30">
        <f>(+E279+E283+E288)*1</f>
        <v>49867190</v>
      </c>
    </row>
    <row r="279" spans="1:5" ht="15.75">
      <c r="A279" s="10" t="s">
        <v>637</v>
      </c>
      <c r="B279" s="20">
        <f>SUM(B280:B282)</f>
        <v>29515</v>
      </c>
      <c r="C279" s="20">
        <f>SUM(C280:C282)</f>
        <v>143928</v>
      </c>
      <c r="D279" s="30">
        <f>(SUM(D280:D282))*1</f>
        <v>6889098</v>
      </c>
      <c r="E279" s="30">
        <f>(SUM(E280:E282))*1</f>
        <v>43409521</v>
      </c>
    </row>
    <row r="280" spans="1:5" ht="15.75">
      <c r="A280" s="10" t="s">
        <v>638</v>
      </c>
      <c r="B280" s="20">
        <v>16880</v>
      </c>
      <c r="C280" s="20">
        <v>71904</v>
      </c>
      <c r="D280" s="30">
        <v>2890488</v>
      </c>
      <c r="E280" s="30">
        <v>30144308</v>
      </c>
    </row>
    <row r="281" spans="1:5" ht="15.75">
      <c r="A281" s="3" t="s">
        <v>639</v>
      </c>
      <c r="B281" s="20">
        <v>5282</v>
      </c>
      <c r="C281" s="20">
        <v>22209</v>
      </c>
      <c r="D281" s="30">
        <v>1388526</v>
      </c>
      <c r="E281" s="30">
        <v>6418347</v>
      </c>
    </row>
    <row r="282" spans="1:5" ht="15.75">
      <c r="A282" s="10" t="s">
        <v>640</v>
      </c>
      <c r="B282" s="20">
        <v>7353</v>
      </c>
      <c r="C282" s="20">
        <v>49815</v>
      </c>
      <c r="D282" s="30">
        <v>2610084</v>
      </c>
      <c r="E282" s="30">
        <v>6846866</v>
      </c>
    </row>
    <row r="283" spans="1:5" ht="15.75">
      <c r="A283" s="10" t="s">
        <v>641</v>
      </c>
      <c r="B283" s="20">
        <f>SUM(B284:B287)</f>
        <v>2927</v>
      </c>
      <c r="C283" s="20">
        <f>SUM(C284:C287)</f>
        <v>25731</v>
      </c>
      <c r="D283" s="30">
        <f>(SUM(D284:D287))*1</f>
        <v>879473</v>
      </c>
      <c r="E283" s="30">
        <f>(SUM(E284:E287))*1</f>
        <v>4609364</v>
      </c>
    </row>
    <row r="284" spans="1:5" ht="15.75">
      <c r="A284" s="10" t="s">
        <v>642</v>
      </c>
      <c r="B284" s="20">
        <v>596</v>
      </c>
      <c r="C284" s="20">
        <v>7316</v>
      </c>
      <c r="D284" s="30">
        <v>214827</v>
      </c>
      <c r="E284" s="30">
        <v>1561850</v>
      </c>
    </row>
    <row r="285" spans="1:5" ht="15.75">
      <c r="A285" s="10" t="s">
        <v>643</v>
      </c>
      <c r="B285" s="20">
        <v>1534</v>
      </c>
      <c r="C285" s="20">
        <v>10978</v>
      </c>
      <c r="D285" s="30">
        <v>257983</v>
      </c>
      <c r="E285" s="30">
        <v>1077984</v>
      </c>
    </row>
    <row r="286" spans="1:5" ht="15.75">
      <c r="A286" s="10" t="s">
        <v>644</v>
      </c>
      <c r="B286" s="20">
        <v>125</v>
      </c>
      <c r="C286" s="20">
        <v>626</v>
      </c>
      <c r="D286" s="30">
        <v>21064</v>
      </c>
      <c r="E286" s="30">
        <v>102925</v>
      </c>
    </row>
    <row r="287" spans="1:5" ht="15.75">
      <c r="A287" s="10" t="s">
        <v>645</v>
      </c>
      <c r="B287" s="20">
        <v>672</v>
      </c>
      <c r="C287" s="20">
        <v>6811</v>
      </c>
      <c r="D287" s="30">
        <v>385599</v>
      </c>
      <c r="E287" s="30">
        <v>1866605</v>
      </c>
    </row>
    <row r="288" spans="1:5" ht="15.75">
      <c r="A288" s="10" t="s">
        <v>646</v>
      </c>
      <c r="B288" s="20">
        <v>146</v>
      </c>
      <c r="C288" s="20">
        <v>1942</v>
      </c>
      <c r="D288" s="30">
        <v>173104</v>
      </c>
      <c r="E288" s="30">
        <v>1848305</v>
      </c>
    </row>
    <row r="289" spans="1:5" ht="15.75">
      <c r="A289" s="10"/>
      <c r="B289" s="20"/>
      <c r="C289" s="20"/>
      <c r="D289" s="30"/>
      <c r="E289" s="30"/>
    </row>
    <row r="290" spans="1:5" ht="15.75">
      <c r="A290" s="10" t="s">
        <v>647</v>
      </c>
      <c r="B290" s="20">
        <f>SUM(B291:B299)</f>
        <v>58526</v>
      </c>
      <c r="C290" s="20">
        <f>SUM(C291:C299)</f>
        <v>565273</v>
      </c>
      <c r="D290" s="30">
        <f>(SUM(D291:D299))*1</f>
        <v>42815355</v>
      </c>
      <c r="E290" s="30">
        <f>(SUM(E291:E299))*1</f>
        <v>115484215</v>
      </c>
    </row>
    <row r="291" spans="1:5" ht="15.75">
      <c r="A291" s="10" t="s">
        <v>758</v>
      </c>
      <c r="B291" s="20">
        <v>14575</v>
      </c>
      <c r="C291" s="20">
        <v>129554</v>
      </c>
      <c r="D291" s="30">
        <v>12316133</v>
      </c>
      <c r="E291" s="30">
        <v>37936999</v>
      </c>
    </row>
    <row r="292" spans="1:5" ht="15.75">
      <c r="A292" s="10" t="s">
        <v>759</v>
      </c>
      <c r="B292" s="20">
        <v>8038</v>
      </c>
      <c r="C292" s="20">
        <v>91780</v>
      </c>
      <c r="D292" s="30">
        <v>5019888</v>
      </c>
      <c r="E292" s="30">
        <v>11080684</v>
      </c>
    </row>
    <row r="293" spans="1:5" ht="15.75">
      <c r="A293" s="10" t="s">
        <v>760</v>
      </c>
      <c r="B293" s="20">
        <v>6053</v>
      </c>
      <c r="C293" s="20">
        <v>66137</v>
      </c>
      <c r="D293" s="30">
        <v>4582657</v>
      </c>
      <c r="E293" s="30">
        <v>11907382</v>
      </c>
    </row>
    <row r="294" spans="1:5" ht="15.75">
      <c r="A294" s="10" t="s">
        <v>761</v>
      </c>
      <c r="B294" s="20">
        <v>3694</v>
      </c>
      <c r="C294" s="20">
        <v>14616</v>
      </c>
      <c r="D294" s="30">
        <v>911352</v>
      </c>
      <c r="E294" s="30">
        <v>3111192</v>
      </c>
    </row>
    <row r="295" spans="1:5" ht="15.75">
      <c r="A295" s="10" t="s">
        <v>762</v>
      </c>
      <c r="B295" s="20">
        <v>7487</v>
      </c>
      <c r="C295" s="20">
        <v>63579</v>
      </c>
      <c r="D295" s="30">
        <v>4931786</v>
      </c>
      <c r="E295" s="30">
        <v>13227457</v>
      </c>
    </row>
    <row r="296" spans="1:5" ht="15.75">
      <c r="A296" s="10" t="s">
        <v>763</v>
      </c>
      <c r="B296" s="20">
        <v>9016</v>
      </c>
      <c r="C296" s="20">
        <v>47304</v>
      </c>
      <c r="D296" s="30">
        <v>4571415</v>
      </c>
      <c r="E296" s="30">
        <v>11178765</v>
      </c>
    </row>
    <row r="297" spans="1:5" ht="15.75">
      <c r="A297" s="10" t="s">
        <v>764</v>
      </c>
      <c r="B297" s="20">
        <v>907</v>
      </c>
      <c r="C297" s="20">
        <v>47326</v>
      </c>
      <c r="D297" s="30">
        <v>3287627</v>
      </c>
      <c r="E297" s="30">
        <v>5937137</v>
      </c>
    </row>
    <row r="298" spans="1:5" ht="15.75">
      <c r="A298" s="10" t="s">
        <v>765</v>
      </c>
      <c r="B298" s="20">
        <v>3837</v>
      </c>
      <c r="C298" s="20">
        <v>65823</v>
      </c>
      <c r="D298" s="30">
        <v>5383622</v>
      </c>
      <c r="E298" s="30">
        <v>15848052</v>
      </c>
    </row>
    <row r="299" spans="1:5" ht="15.75">
      <c r="A299" s="10" t="s">
        <v>766</v>
      </c>
      <c r="B299" s="20">
        <v>4919</v>
      </c>
      <c r="C299" s="20">
        <v>39154</v>
      </c>
      <c r="D299" s="30">
        <v>1810875</v>
      </c>
      <c r="E299" s="30">
        <v>5256547</v>
      </c>
    </row>
    <row r="300" spans="1:5" ht="15.75">
      <c r="A300" s="10"/>
      <c r="B300" s="20"/>
      <c r="C300" s="20"/>
      <c r="D300" s="30"/>
      <c r="E300" s="30"/>
    </row>
    <row r="301" spans="1:5" ht="15.75">
      <c r="A301" s="10" t="s">
        <v>657</v>
      </c>
      <c r="B301" s="20">
        <v>2755</v>
      </c>
      <c r="C301" s="20">
        <v>170346</v>
      </c>
      <c r="D301" s="30">
        <v>20440685</v>
      </c>
      <c r="E301" s="30">
        <v>10940128</v>
      </c>
    </row>
    <row r="302" spans="1:5" ht="15.75">
      <c r="A302" s="10"/>
      <c r="B302" s="20"/>
      <c r="C302" s="20"/>
      <c r="D302" s="30"/>
      <c r="E302" s="30"/>
    </row>
    <row r="303" spans="1:5" ht="15.75">
      <c r="A303" s="10" t="s">
        <v>658</v>
      </c>
      <c r="B303" s="20">
        <f>+B304+'[2]B-2e'!B236</f>
        <v>8254</v>
      </c>
      <c r="C303" s="20">
        <f>+C304+'[2]B-2e'!C236</f>
        <v>298622</v>
      </c>
      <c r="D303" s="30">
        <f>(+D304+'[2]B-2e'!D236)*1</f>
        <v>13037943</v>
      </c>
      <c r="E303" s="30">
        <f>(+E304+'[2]B-2e'!E236)*1</f>
        <v>24113974</v>
      </c>
    </row>
    <row r="304" spans="1:5" ht="15.75">
      <c r="A304" s="10" t="s">
        <v>659</v>
      </c>
      <c r="B304" s="20">
        <f>SUM(B305:B308)+SUM('[2]B-2e'!B232:B235)</f>
        <v>8254</v>
      </c>
      <c r="C304" s="20">
        <f>SUM(C305:C308)+SUM('[2]B-2e'!C232:C235)</f>
        <v>298622</v>
      </c>
      <c r="D304" s="30">
        <f>(SUM(D305:D308)+SUM('[2]B-2e'!D232:D235))*1</f>
        <v>13037943</v>
      </c>
      <c r="E304" s="30">
        <f>(SUM(E305:E308)+SUM('[2]B-2e'!E232:E235))*1</f>
        <v>24113974</v>
      </c>
    </row>
    <row r="305" spans="1:5" ht="15.75">
      <c r="A305" s="10" t="s">
        <v>660</v>
      </c>
      <c r="B305" s="20">
        <v>1959</v>
      </c>
      <c r="C305" s="20">
        <v>26543</v>
      </c>
      <c r="D305" s="30">
        <v>1456429</v>
      </c>
      <c r="E305" s="30">
        <v>3381100</v>
      </c>
    </row>
    <row r="306" spans="1:5" ht="15.75">
      <c r="A306" s="10" t="s">
        <v>661</v>
      </c>
      <c r="B306" s="20">
        <v>335</v>
      </c>
      <c r="C306" s="20">
        <v>8788</v>
      </c>
      <c r="D306" s="30">
        <v>388450</v>
      </c>
      <c r="E306" s="30">
        <v>680026</v>
      </c>
    </row>
    <row r="307" spans="1:5" ht="15.75">
      <c r="A307" s="10" t="s">
        <v>662</v>
      </c>
      <c r="B307" s="20">
        <v>3280</v>
      </c>
      <c r="C307" s="20">
        <v>217672</v>
      </c>
      <c r="D307" s="30">
        <v>9158099</v>
      </c>
      <c r="E307" s="30">
        <v>13882685</v>
      </c>
    </row>
    <row r="308" spans="1:5" ht="15.75">
      <c r="A308" s="10" t="s">
        <v>663</v>
      </c>
      <c r="B308" s="20">
        <v>2680</v>
      </c>
      <c r="C308" s="20">
        <v>45619</v>
      </c>
      <c r="D308" s="30">
        <v>2034965</v>
      </c>
      <c r="E308" s="30">
        <v>6170163</v>
      </c>
    </row>
    <row r="309" spans="1:5" ht="15.75">
      <c r="A309" s="10" t="s">
        <v>664</v>
      </c>
      <c r="B309" s="19">
        <v>2286</v>
      </c>
      <c r="C309" s="19">
        <v>16994</v>
      </c>
      <c r="D309" s="30">
        <v>844180</v>
      </c>
      <c r="E309" s="30">
        <v>2635612</v>
      </c>
    </row>
    <row r="310" spans="1:5" ht="15.75">
      <c r="A310" s="10" t="s">
        <v>665</v>
      </c>
      <c r="B310" s="19">
        <v>1984</v>
      </c>
      <c r="C310" s="19">
        <v>73451</v>
      </c>
      <c r="D310" s="30">
        <v>1796837</v>
      </c>
      <c r="E310" s="30">
        <v>3413673</v>
      </c>
    </row>
    <row r="311" spans="1:5" ht="15.75">
      <c r="A311" s="10" t="s">
        <v>666</v>
      </c>
      <c r="B311" s="19">
        <v>10019</v>
      </c>
      <c r="C311" s="19">
        <v>87013</v>
      </c>
      <c r="D311" s="30">
        <v>2482841</v>
      </c>
      <c r="E311" s="30">
        <v>6218353</v>
      </c>
    </row>
    <row r="312" spans="1:5" ht="15.75">
      <c r="A312" s="10" t="s">
        <v>667</v>
      </c>
      <c r="B312" s="19">
        <v>1271</v>
      </c>
      <c r="C312" s="19">
        <v>17262</v>
      </c>
      <c r="D312" s="30">
        <v>688789</v>
      </c>
      <c r="E312" s="30">
        <v>2980709</v>
      </c>
    </row>
    <row r="313" spans="1:5" ht="15.75">
      <c r="A313" s="10" t="s">
        <v>668</v>
      </c>
      <c r="B313" s="19">
        <f>SUM(B314:B316)</f>
        <v>1381</v>
      </c>
      <c r="C313" s="19">
        <f>SUM(C314:C316)</f>
        <v>21832</v>
      </c>
      <c r="D313" s="30">
        <f>(SUM(D314:D316))*1</f>
        <v>994028</v>
      </c>
      <c r="E313" s="30">
        <f>(SUM(E314:E316))*1</f>
        <v>4781031</v>
      </c>
    </row>
    <row r="314" spans="1:5" ht="15.75">
      <c r="A314" s="10" t="s">
        <v>669</v>
      </c>
      <c r="B314" s="19">
        <v>708</v>
      </c>
      <c r="C314" s="19">
        <v>11196</v>
      </c>
      <c r="D314" s="30">
        <v>486530</v>
      </c>
      <c r="E314" s="30">
        <v>2498986</v>
      </c>
    </row>
    <row r="315" spans="1:5" ht="15.75">
      <c r="A315" s="10" t="s">
        <v>670</v>
      </c>
      <c r="B315" s="19">
        <v>87</v>
      </c>
      <c r="C315" s="19">
        <v>2057</v>
      </c>
      <c r="D315" s="30">
        <v>121870</v>
      </c>
      <c r="E315" s="30">
        <v>804494</v>
      </c>
    </row>
    <row r="316" spans="1:5" ht="15.75">
      <c r="A316" s="10" t="s">
        <v>671</v>
      </c>
      <c r="B316" s="19">
        <v>586</v>
      </c>
      <c r="C316" s="19">
        <v>8579</v>
      </c>
      <c r="D316" s="30">
        <v>385628</v>
      </c>
      <c r="E316" s="30">
        <v>1477551</v>
      </c>
    </row>
    <row r="317" spans="1:5" ht="15.75">
      <c r="A317" s="10"/>
      <c r="B317" s="19"/>
      <c r="C317" s="19"/>
      <c r="D317" s="30"/>
      <c r="E317" s="30"/>
    </row>
    <row r="318" spans="1:5" ht="17.25">
      <c r="A318" s="10" t="s">
        <v>747</v>
      </c>
      <c r="B318" s="19">
        <f>SUM(B319:B322)</f>
        <v>4588</v>
      </c>
      <c r="C318" s="19">
        <f>SUM(C319:C322)</f>
        <v>48793</v>
      </c>
      <c r="D318" s="30">
        <f>(SUM(D319:D322))*1</f>
        <v>1400960</v>
      </c>
      <c r="E318" s="30">
        <f>(SUM(E319:E322))*1</f>
        <v>4677981</v>
      </c>
    </row>
    <row r="319" spans="1:5" ht="15.75">
      <c r="A319" s="10" t="s">
        <v>672</v>
      </c>
      <c r="B319" s="19">
        <v>504</v>
      </c>
      <c r="C319" s="19">
        <v>6308</v>
      </c>
      <c r="D319" s="30">
        <v>310470</v>
      </c>
      <c r="E319" s="30">
        <v>1049211</v>
      </c>
    </row>
    <row r="320" spans="1:5" ht="15.75">
      <c r="A320" s="10" t="s">
        <v>673</v>
      </c>
      <c r="B320" s="19">
        <v>389</v>
      </c>
      <c r="C320" s="19">
        <v>5438</v>
      </c>
      <c r="D320" s="30">
        <v>195666</v>
      </c>
      <c r="E320" s="30">
        <v>552117</v>
      </c>
    </row>
    <row r="321" spans="1:5" ht="15.75">
      <c r="A321" s="10" t="s">
        <v>674</v>
      </c>
      <c r="B321" s="19">
        <v>3131</v>
      </c>
      <c r="C321" s="19">
        <v>29511</v>
      </c>
      <c r="D321" s="30">
        <v>590035</v>
      </c>
      <c r="E321" s="30">
        <v>1822178</v>
      </c>
    </row>
    <row r="322" spans="1:5" ht="15.75">
      <c r="A322" s="27" t="s">
        <v>675</v>
      </c>
      <c r="B322" s="19">
        <v>564</v>
      </c>
      <c r="C322" s="19">
        <v>7536</v>
      </c>
      <c r="D322" s="30">
        <v>304789</v>
      </c>
      <c r="E322" s="30">
        <v>1254475</v>
      </c>
    </row>
    <row r="323" spans="1:5" ht="15.75">
      <c r="A323" s="3"/>
      <c r="B323" s="19"/>
      <c r="C323" s="19"/>
      <c r="D323" s="30"/>
      <c r="E323" s="30"/>
    </row>
    <row r="324" spans="1:5" ht="15.75">
      <c r="A324" s="10" t="s">
        <v>676</v>
      </c>
      <c r="B324" s="19">
        <f>+B325+B333+B337+B342</f>
        <v>53948</v>
      </c>
      <c r="C324" s="19">
        <f>+C325+C333+C337+C342</f>
        <v>1326039</v>
      </c>
      <c r="D324" s="30">
        <f>(+D325+D333+D337+D342)*1</f>
        <v>54422381</v>
      </c>
      <c r="E324" s="30">
        <f>(+E325+E333+E337+E342)*1</f>
        <v>128595239</v>
      </c>
    </row>
    <row r="325" spans="1:5" ht="15.75">
      <c r="A325" s="10" t="s">
        <v>677</v>
      </c>
      <c r="B325" s="19">
        <f>SUM(B326:B332)</f>
        <v>38284</v>
      </c>
      <c r="C325" s="19">
        <f>SUM(C326:C332)</f>
        <v>439960</v>
      </c>
      <c r="D325" s="30">
        <f>(SUM(D326:D332))*1</f>
        <v>18512293</v>
      </c>
      <c r="E325" s="30">
        <f>(SUM(E326:E332))*1</f>
        <v>46191651</v>
      </c>
    </row>
    <row r="326" spans="1:5" ht="15.75">
      <c r="A326" s="10" t="s">
        <v>678</v>
      </c>
      <c r="B326" s="19">
        <v>17279</v>
      </c>
      <c r="C326" s="19">
        <v>134142</v>
      </c>
      <c r="D326" s="30">
        <v>8589789</v>
      </c>
      <c r="E326" s="30">
        <v>21801478</v>
      </c>
    </row>
    <row r="327" spans="1:5" ht="15.75">
      <c r="A327" s="10" t="s">
        <v>679</v>
      </c>
      <c r="B327" s="19">
        <v>9101</v>
      </c>
      <c r="C327" s="19">
        <v>50896</v>
      </c>
      <c r="D327" s="30">
        <v>1993816</v>
      </c>
      <c r="E327" s="30">
        <v>6124859</v>
      </c>
    </row>
    <row r="328" spans="1:5" ht="15.75">
      <c r="A328" s="10" t="s">
        <v>680</v>
      </c>
      <c r="B328" s="19">
        <v>8071</v>
      </c>
      <c r="C328" s="19">
        <v>34808</v>
      </c>
      <c r="D328" s="30">
        <v>1080660</v>
      </c>
      <c r="E328" s="30">
        <v>3037320</v>
      </c>
    </row>
    <row r="329" spans="1:5" ht="15.75">
      <c r="A329" s="10" t="s">
        <v>681</v>
      </c>
      <c r="B329" s="19">
        <v>1454</v>
      </c>
      <c r="C329" s="19">
        <v>43522</v>
      </c>
      <c r="D329" s="30">
        <v>1875468</v>
      </c>
      <c r="E329" s="30">
        <v>4330922</v>
      </c>
    </row>
    <row r="330" spans="1:5" ht="15.75">
      <c r="A330" s="10" t="s">
        <v>682</v>
      </c>
      <c r="B330" s="19">
        <v>924</v>
      </c>
      <c r="C330" s="19">
        <v>16433</v>
      </c>
      <c r="D330" s="30">
        <v>999220</v>
      </c>
      <c r="E330" s="30">
        <v>2967253</v>
      </c>
    </row>
    <row r="331" spans="1:5" ht="15.75">
      <c r="A331" s="10" t="s">
        <v>683</v>
      </c>
      <c r="B331" s="19">
        <v>944</v>
      </c>
      <c r="C331" s="19">
        <v>144246</v>
      </c>
      <c r="D331" s="30">
        <v>3444280</v>
      </c>
      <c r="E331" s="30">
        <v>6432091</v>
      </c>
    </row>
    <row r="332" spans="1:5" ht="15.75">
      <c r="A332" s="10" t="s">
        <v>684</v>
      </c>
      <c r="B332" s="19">
        <v>511</v>
      </c>
      <c r="C332" s="19">
        <v>15913</v>
      </c>
      <c r="D332" s="30">
        <v>529060</v>
      </c>
      <c r="E332" s="30">
        <v>1497728</v>
      </c>
    </row>
    <row r="333" spans="1:5" ht="15.75">
      <c r="A333" s="10" t="s">
        <v>685</v>
      </c>
      <c r="B333" s="19">
        <f>SUM(B334:B336)</f>
        <v>278</v>
      </c>
      <c r="C333" s="19">
        <f>SUM(C334:C336)</f>
        <v>416273</v>
      </c>
      <c r="D333" s="30">
        <f>(SUM(D334:D336))*1</f>
        <v>23216717</v>
      </c>
      <c r="E333" s="30">
        <f>(SUM(E334:E336))*1</f>
        <v>54026089</v>
      </c>
    </row>
    <row r="334" spans="1:5" ht="15.75">
      <c r="A334" s="10" t="s">
        <v>686</v>
      </c>
      <c r="B334" s="19">
        <v>216</v>
      </c>
      <c r="C334" s="19">
        <v>368682</v>
      </c>
      <c r="D334" s="30">
        <v>20465979</v>
      </c>
      <c r="E334" s="30">
        <v>48395169</v>
      </c>
    </row>
    <row r="335" spans="1:5" ht="15.75">
      <c r="A335" s="10" t="s">
        <v>687</v>
      </c>
      <c r="B335" s="19">
        <v>44</v>
      </c>
      <c r="C335" s="19">
        <v>25258</v>
      </c>
      <c r="D335" s="30">
        <v>1220277</v>
      </c>
      <c r="E335" s="30">
        <v>2073753</v>
      </c>
    </row>
    <row r="336" spans="1:5" ht="15.75">
      <c r="A336" s="10" t="s">
        <v>688</v>
      </c>
      <c r="B336" s="19">
        <v>18</v>
      </c>
      <c r="C336" s="19">
        <v>22333</v>
      </c>
      <c r="D336" s="30">
        <v>1530461</v>
      </c>
      <c r="E336" s="30">
        <v>3557167</v>
      </c>
    </row>
    <row r="337" spans="1:5" ht="15.75">
      <c r="A337" s="10" t="s">
        <v>689</v>
      </c>
      <c r="B337" s="19">
        <f>SUM(B338:B341)</f>
        <v>5048</v>
      </c>
      <c r="C337" s="19">
        <f>SUM(C338:C341)</f>
        <v>237061</v>
      </c>
      <c r="D337" s="30">
        <f>(SUM(D338:D341))*1</f>
        <v>7160538</v>
      </c>
      <c r="E337" s="30">
        <f>(SUM(E338:E341))*1</f>
        <v>15820321</v>
      </c>
    </row>
    <row r="338" spans="1:5" ht="15.75">
      <c r="A338" s="10" t="s">
        <v>690</v>
      </c>
      <c r="B338" s="19">
        <v>651</v>
      </c>
      <c r="C338" s="19">
        <v>128310</v>
      </c>
      <c r="D338" s="30">
        <v>4263973</v>
      </c>
      <c r="E338" s="30">
        <v>9432676</v>
      </c>
    </row>
    <row r="339" spans="1:5" ht="15.75">
      <c r="A339" s="10" t="s">
        <v>691</v>
      </c>
      <c r="B339" s="19">
        <v>3316</v>
      </c>
      <c r="C339" s="19">
        <v>64872</v>
      </c>
      <c r="D339" s="30">
        <v>1737770</v>
      </c>
      <c r="E339" s="30">
        <v>3627477</v>
      </c>
    </row>
    <row r="340" spans="1:5" ht="15.75">
      <c r="A340" s="10" t="s">
        <v>692</v>
      </c>
      <c r="B340" s="19">
        <v>655</v>
      </c>
      <c r="C340" s="19">
        <v>26992</v>
      </c>
      <c r="D340" s="30">
        <v>619091</v>
      </c>
      <c r="E340" s="30">
        <v>1703565</v>
      </c>
    </row>
    <row r="341" spans="1:5" ht="15.75">
      <c r="A341" s="10" t="s">
        <v>693</v>
      </c>
      <c r="B341" s="19">
        <v>426</v>
      </c>
      <c r="C341" s="19">
        <v>16887</v>
      </c>
      <c r="D341" s="30">
        <v>539704</v>
      </c>
      <c r="E341" s="30">
        <v>1056603</v>
      </c>
    </row>
    <row r="342" spans="1:5" ht="15.75">
      <c r="A342" s="10" t="s">
        <v>694</v>
      </c>
      <c r="B342" s="19">
        <f>SUM(B343:B346)</f>
        <v>10338</v>
      </c>
      <c r="C342" s="19">
        <f>SUM(C343:C346)</f>
        <v>232745</v>
      </c>
      <c r="D342" s="30">
        <f>(SUM(D343:D346))*1</f>
        <v>5532833</v>
      </c>
      <c r="E342" s="30">
        <f>(SUM(E343:E346))*1</f>
        <v>12557178</v>
      </c>
    </row>
    <row r="343" spans="1:5" ht="15.75">
      <c r="A343" s="10" t="s">
        <v>695</v>
      </c>
      <c r="B343" s="19">
        <v>4122</v>
      </c>
      <c r="C343" s="19">
        <v>131331</v>
      </c>
      <c r="D343" s="30">
        <v>3275727</v>
      </c>
      <c r="E343" s="30">
        <v>7005336</v>
      </c>
    </row>
    <row r="344" spans="1:5" ht="15.75">
      <c r="A344" s="10" t="s">
        <v>696</v>
      </c>
      <c r="B344" s="19">
        <v>1059</v>
      </c>
      <c r="C344" s="19">
        <v>18401</v>
      </c>
      <c r="D344" s="30">
        <v>563746</v>
      </c>
      <c r="E344" s="30">
        <v>2164252</v>
      </c>
    </row>
    <row r="345" spans="1:5" ht="15.75">
      <c r="A345" s="10" t="s">
        <v>697</v>
      </c>
      <c r="B345" s="19">
        <v>492</v>
      </c>
      <c r="C345" s="19">
        <v>21184</v>
      </c>
      <c r="D345" s="30">
        <v>484654</v>
      </c>
      <c r="E345" s="30">
        <v>1052240</v>
      </c>
    </row>
    <row r="346" spans="1:5" ht="15.75">
      <c r="A346" s="10" t="s">
        <v>698</v>
      </c>
      <c r="B346" s="19">
        <v>4665</v>
      </c>
      <c r="C346" s="19">
        <v>61829</v>
      </c>
      <c r="D346" s="30">
        <v>1208706</v>
      </c>
      <c r="E346" s="30">
        <v>2335350</v>
      </c>
    </row>
    <row r="347" spans="1:5" ht="15.75">
      <c r="A347" s="10"/>
      <c r="B347" s="19"/>
      <c r="C347" s="19"/>
      <c r="D347" s="30"/>
      <c r="E347" s="30"/>
    </row>
    <row r="348" spans="1:5" ht="15.75">
      <c r="A348" s="10" t="s">
        <v>699</v>
      </c>
      <c r="B348" s="19">
        <f>+B349+B355+B356</f>
        <v>11230</v>
      </c>
      <c r="C348" s="19">
        <f>+C349+C355+C356</f>
        <v>158275</v>
      </c>
      <c r="D348" s="30">
        <f>(+D349+D355+D356)*1</f>
        <v>6423951</v>
      </c>
      <c r="E348" s="30">
        <f>(+E349+E355+E356)*1</f>
        <v>21135429</v>
      </c>
    </row>
    <row r="349" spans="1:5" ht="15.75">
      <c r="A349" s="10" t="s">
        <v>700</v>
      </c>
      <c r="B349" s="19">
        <f>SUM(B350:B354)</f>
        <v>5771</v>
      </c>
      <c r="C349" s="19">
        <f>SUM(C350:C354)</f>
        <v>56544</v>
      </c>
      <c r="D349" s="30">
        <f>(SUM(D350:D354))*1</f>
        <v>4063571</v>
      </c>
      <c r="E349" s="30">
        <f>(SUM(E350:E354))*1</f>
        <v>12714961</v>
      </c>
    </row>
    <row r="350" spans="1:5" ht="15.75">
      <c r="A350" s="10" t="s">
        <v>701</v>
      </c>
      <c r="B350" s="19">
        <v>1329</v>
      </c>
      <c r="C350" s="19">
        <v>19991</v>
      </c>
      <c r="D350" s="30">
        <v>894474</v>
      </c>
      <c r="E350" s="30">
        <v>3204541</v>
      </c>
    </row>
    <row r="351" spans="1:5" ht="15.75">
      <c r="A351" s="10" t="s">
        <v>702</v>
      </c>
      <c r="B351" s="19">
        <v>276</v>
      </c>
      <c r="C351" s="19">
        <v>10466</v>
      </c>
      <c r="D351" s="30">
        <v>1183881</v>
      </c>
      <c r="E351" s="30">
        <v>2580741</v>
      </c>
    </row>
    <row r="352" spans="1:5" ht="15.75">
      <c r="A352" s="10" t="s">
        <v>703</v>
      </c>
      <c r="B352" s="19">
        <v>742</v>
      </c>
      <c r="C352" s="19">
        <v>15594</v>
      </c>
      <c r="D352" s="30">
        <v>714292</v>
      </c>
      <c r="E352" s="30">
        <v>3374933</v>
      </c>
    </row>
    <row r="353" spans="1:5" ht="15.75">
      <c r="A353" s="10" t="s">
        <v>704</v>
      </c>
      <c r="B353" s="19">
        <v>831</v>
      </c>
      <c r="C353" s="19">
        <v>4926</v>
      </c>
      <c r="D353" s="30">
        <v>409275</v>
      </c>
      <c r="E353" s="30">
        <v>1446627</v>
      </c>
    </row>
    <row r="354" spans="1:5" ht="15.75">
      <c r="A354" s="10" t="s">
        <v>705</v>
      </c>
      <c r="B354" s="19">
        <v>2593</v>
      </c>
      <c r="C354" s="19">
        <v>5567</v>
      </c>
      <c r="D354" s="30">
        <v>861649</v>
      </c>
      <c r="E354" s="30">
        <v>2108119</v>
      </c>
    </row>
    <row r="355" spans="1:5" ht="15.75">
      <c r="A355" s="10" t="s">
        <v>706</v>
      </c>
      <c r="B355" s="19">
        <v>582</v>
      </c>
      <c r="C355" s="19">
        <v>15995</v>
      </c>
      <c r="D355" s="30">
        <v>614994</v>
      </c>
      <c r="E355" s="30">
        <v>2410376</v>
      </c>
    </row>
    <row r="356" spans="1:5" ht="15.75">
      <c r="A356" s="10" t="s">
        <v>707</v>
      </c>
      <c r="B356" s="19">
        <f>SUM(B357:B359)</f>
        <v>4877</v>
      </c>
      <c r="C356" s="19">
        <v>85736</v>
      </c>
      <c r="D356" s="30">
        <v>1745386</v>
      </c>
      <c r="E356" s="30">
        <v>6010092</v>
      </c>
    </row>
    <row r="357" spans="1:5" ht="15.75">
      <c r="A357" s="10" t="s">
        <v>708</v>
      </c>
      <c r="B357" s="19">
        <v>194</v>
      </c>
      <c r="C357" s="19">
        <v>2194</v>
      </c>
      <c r="D357" s="30">
        <v>58101</v>
      </c>
      <c r="E357" s="30">
        <v>207918</v>
      </c>
    </row>
    <row r="358" spans="1:5" ht="15.75">
      <c r="A358" s="10" t="s">
        <v>709</v>
      </c>
      <c r="B358" s="19">
        <v>50</v>
      </c>
      <c r="C358" s="20" t="s">
        <v>43</v>
      </c>
      <c r="D358" s="30" t="s">
        <v>4</v>
      </c>
      <c r="E358" s="30" t="s">
        <v>4</v>
      </c>
    </row>
    <row r="359" spans="1:5" ht="15.75">
      <c r="A359" s="10" t="s">
        <v>710</v>
      </c>
      <c r="B359" s="19">
        <v>4633</v>
      </c>
      <c r="C359" s="20" t="s">
        <v>335</v>
      </c>
      <c r="D359" s="30" t="s">
        <v>4</v>
      </c>
      <c r="E359" s="30" t="s">
        <v>4</v>
      </c>
    </row>
    <row r="360" spans="1:5" ht="15.75">
      <c r="A360" s="10"/>
      <c r="B360" s="19"/>
      <c r="C360" s="19"/>
      <c r="D360" s="30"/>
      <c r="E360" s="30"/>
    </row>
    <row r="361" spans="1:5" ht="15.75">
      <c r="A361" s="10" t="s">
        <v>711</v>
      </c>
      <c r="B361" s="19">
        <f>+B362+B366</f>
        <v>43791</v>
      </c>
      <c r="C361" s="19">
        <f>+C362+C366</f>
        <v>591653</v>
      </c>
      <c r="D361" s="30">
        <f>(+D362+D366)*1</f>
        <v>10956264</v>
      </c>
      <c r="E361" s="30">
        <f>(+E362+E366)*1</f>
        <v>39813499</v>
      </c>
    </row>
    <row r="362" spans="1:5" ht="15.75">
      <c r="A362" s="10" t="s">
        <v>712</v>
      </c>
      <c r="B362" s="19">
        <f>SUM(B363:B365)</f>
        <v>2756</v>
      </c>
      <c r="C362" s="19">
        <f>SUM(C363:C365)</f>
        <v>86836</v>
      </c>
      <c r="D362" s="30">
        <f>(SUM(D363:D365))*1</f>
        <v>2801951</v>
      </c>
      <c r="E362" s="30">
        <f>(SUM(E363:E365))*1</f>
        <v>11038466</v>
      </c>
    </row>
    <row r="363" spans="1:5" ht="15.75">
      <c r="A363" s="10" t="s">
        <v>713</v>
      </c>
      <c r="B363" s="19">
        <v>2183</v>
      </c>
      <c r="C363" s="19">
        <v>83495</v>
      </c>
      <c r="D363" s="30">
        <v>2691605</v>
      </c>
      <c r="E363" s="30">
        <v>10606213</v>
      </c>
    </row>
    <row r="364" spans="1:5" ht="15.75">
      <c r="A364" s="10" t="s">
        <v>714</v>
      </c>
      <c r="B364" s="19">
        <v>408</v>
      </c>
      <c r="C364" s="19">
        <v>1900</v>
      </c>
      <c r="D364" s="30">
        <v>77929</v>
      </c>
      <c r="E364" s="30">
        <v>298941</v>
      </c>
    </row>
    <row r="365" spans="1:5" ht="15.75">
      <c r="A365" s="10" t="s">
        <v>715</v>
      </c>
      <c r="B365" s="19">
        <v>165</v>
      </c>
      <c r="C365" s="19">
        <v>1441</v>
      </c>
      <c r="D365" s="30">
        <v>32417</v>
      </c>
      <c r="E365" s="30">
        <v>133312</v>
      </c>
    </row>
    <row r="366" spans="1:5" ht="15.75">
      <c r="A366" s="10" t="s">
        <v>716</v>
      </c>
      <c r="B366" s="19">
        <f>SUM(B367:B370)</f>
        <v>41035</v>
      </c>
      <c r="C366" s="19">
        <f>SUM(C367:C370)</f>
        <v>504817</v>
      </c>
      <c r="D366" s="30">
        <f>(SUM(D367:D370))*1</f>
        <v>8154313</v>
      </c>
      <c r="E366" s="30">
        <f>(SUM(E367:E370))*1</f>
        <v>28775033</v>
      </c>
    </row>
    <row r="367" spans="1:5" ht="15.75">
      <c r="A367" s="10" t="s">
        <v>717</v>
      </c>
      <c r="B367" s="19">
        <v>17112</v>
      </c>
      <c r="C367" s="19">
        <v>251462</v>
      </c>
      <c r="D367" s="30">
        <v>4401050</v>
      </c>
      <c r="E367" s="30">
        <v>13944008</v>
      </c>
    </row>
    <row r="368" spans="1:5" ht="15.75">
      <c r="A368" s="10" t="s">
        <v>718</v>
      </c>
      <c r="B368" s="19">
        <v>17149</v>
      </c>
      <c r="C368" s="19">
        <v>173520</v>
      </c>
      <c r="D368" s="30">
        <v>2246249</v>
      </c>
      <c r="E368" s="30">
        <v>9252108</v>
      </c>
    </row>
    <row r="369" spans="1:5" ht="15.75">
      <c r="A369" s="10" t="s">
        <v>719</v>
      </c>
      <c r="B369" s="19">
        <v>3154</v>
      </c>
      <c r="C369" s="19">
        <v>58545</v>
      </c>
      <c r="D369" s="30">
        <v>1192077</v>
      </c>
      <c r="E369" s="30">
        <v>4312668</v>
      </c>
    </row>
    <row r="370" spans="1:5" ht="15.75">
      <c r="A370" s="10" t="s">
        <v>720</v>
      </c>
      <c r="B370" s="19">
        <v>3620</v>
      </c>
      <c r="C370" s="19">
        <v>21290</v>
      </c>
      <c r="D370" s="30">
        <v>314937</v>
      </c>
      <c r="E370" s="30">
        <v>1266249</v>
      </c>
    </row>
    <row r="371" spans="1:5" ht="15.75">
      <c r="A371" s="10"/>
      <c r="B371" s="19"/>
      <c r="C371" s="19"/>
      <c r="D371" s="30"/>
      <c r="E371" s="30"/>
    </row>
    <row r="372" spans="1:5" ht="17.25">
      <c r="A372" s="10" t="s">
        <v>748</v>
      </c>
      <c r="B372" s="19">
        <f>+B373+B378+B383</f>
        <v>42575</v>
      </c>
      <c r="C372" s="19">
        <f>+C373+C378+C383</f>
        <v>249391</v>
      </c>
      <c r="D372" s="30">
        <f>(+D373+D378+D383)*1</f>
        <v>8073369</v>
      </c>
      <c r="E372" s="30">
        <f>(+E373+E378+E383)*1</f>
        <v>39147422</v>
      </c>
    </row>
    <row r="373" spans="1:5" ht="15.75">
      <c r="A373" s="10" t="s">
        <v>721</v>
      </c>
      <c r="B373" s="19">
        <f>SUM(B374:B377)</f>
        <v>12676</v>
      </c>
      <c r="C373" s="19">
        <f>SUM(C374:C377)</f>
        <v>56440</v>
      </c>
      <c r="D373" s="30">
        <f>(SUM(D374:D377))*1</f>
        <v>1734273</v>
      </c>
      <c r="E373" s="30">
        <f>(SUM(E374:E377))*1</f>
        <v>6265272</v>
      </c>
    </row>
    <row r="374" spans="1:5" ht="15.75">
      <c r="A374" s="10" t="s">
        <v>722</v>
      </c>
      <c r="B374" s="19">
        <v>9548</v>
      </c>
      <c r="C374" s="19">
        <v>40428</v>
      </c>
      <c r="D374" s="30">
        <v>1115803</v>
      </c>
      <c r="E374" s="30">
        <v>4273197</v>
      </c>
    </row>
    <row r="375" spans="1:5" ht="15.75">
      <c r="A375" s="10" t="s">
        <v>723</v>
      </c>
      <c r="B375" s="19">
        <v>747</v>
      </c>
      <c r="C375" s="19">
        <v>5730</v>
      </c>
      <c r="D375" s="30">
        <v>239927</v>
      </c>
      <c r="E375" s="30">
        <v>745231</v>
      </c>
    </row>
    <row r="376" spans="1:5" ht="15.75">
      <c r="A376" s="10" t="s">
        <v>724</v>
      </c>
      <c r="B376" s="19">
        <v>878</v>
      </c>
      <c r="C376" s="19">
        <v>5142</v>
      </c>
      <c r="D376" s="30">
        <v>227759</v>
      </c>
      <c r="E376" s="30">
        <v>793238</v>
      </c>
    </row>
    <row r="377" spans="1:5" ht="15.75">
      <c r="A377" s="10" t="s">
        <v>725</v>
      </c>
      <c r="B377" s="19">
        <v>1503</v>
      </c>
      <c r="C377" s="19">
        <v>5140</v>
      </c>
      <c r="D377" s="30">
        <v>150784</v>
      </c>
      <c r="E377" s="30">
        <v>453606</v>
      </c>
    </row>
    <row r="378" spans="1:5" ht="15.75">
      <c r="A378" s="10" t="s">
        <v>726</v>
      </c>
      <c r="B378" s="19">
        <f>SUM(B379:B382)</f>
        <v>19555</v>
      </c>
      <c r="C378" s="19">
        <f>SUM(C379:C382)</f>
        <v>98809</v>
      </c>
      <c r="D378" s="30">
        <f>(SUM(D379:D382))*1</f>
        <v>2139758</v>
      </c>
      <c r="E378" s="30">
        <f>(SUM(E379:E382))*1</f>
        <v>7052678</v>
      </c>
    </row>
    <row r="379" spans="1:5" ht="15.75">
      <c r="A379" s="10" t="s">
        <v>727</v>
      </c>
      <c r="B379" s="19">
        <v>10059</v>
      </c>
      <c r="C379" s="19">
        <v>44932</v>
      </c>
      <c r="D379" s="30">
        <v>814855</v>
      </c>
      <c r="E379" s="30">
        <v>2171393</v>
      </c>
    </row>
    <row r="380" spans="1:5" ht="15.75">
      <c r="A380" s="10" t="s">
        <v>728</v>
      </c>
      <c r="B380" s="19">
        <v>1619</v>
      </c>
      <c r="C380" s="19">
        <v>8387</v>
      </c>
      <c r="D380" s="30">
        <v>337544</v>
      </c>
      <c r="E380" s="30">
        <v>1184467</v>
      </c>
    </row>
    <row r="381" spans="1:5" ht="15.75">
      <c r="A381" s="10" t="s">
        <v>729</v>
      </c>
      <c r="B381" s="19">
        <v>4646</v>
      </c>
      <c r="C381" s="19">
        <v>22919</v>
      </c>
      <c r="D381" s="30">
        <v>504944</v>
      </c>
      <c r="E381" s="30">
        <v>1811029</v>
      </c>
    </row>
    <row r="382" spans="1:5" ht="15.75">
      <c r="A382" s="10" t="s">
        <v>730</v>
      </c>
      <c r="B382" s="19">
        <v>3231</v>
      </c>
      <c r="C382" s="19">
        <v>22571</v>
      </c>
      <c r="D382" s="30">
        <v>482415</v>
      </c>
      <c r="E382" s="30">
        <v>1885789</v>
      </c>
    </row>
    <row r="383" spans="1:5" ht="15.75">
      <c r="A383" s="10" t="s">
        <v>731</v>
      </c>
      <c r="B383" s="19">
        <f>SUM(B384:B387)</f>
        <v>10344</v>
      </c>
      <c r="C383" s="19">
        <f>SUM(C384:C387)</f>
        <v>94142</v>
      </c>
      <c r="D383" s="30">
        <f>(SUM(D384:D387))*1</f>
        <v>4199338</v>
      </c>
      <c r="E383" s="30">
        <f>(SUM(E384:E387))*1</f>
        <v>25829472</v>
      </c>
    </row>
    <row r="384" spans="1:5" ht="15.75">
      <c r="A384" s="10" t="s">
        <v>732</v>
      </c>
      <c r="B384" s="19">
        <v>1703</v>
      </c>
      <c r="C384" s="19">
        <v>25408</v>
      </c>
      <c r="D384" s="30">
        <v>1301070</v>
      </c>
      <c r="E384" s="30">
        <v>14129083</v>
      </c>
    </row>
    <row r="385" spans="1:5" ht="15.75">
      <c r="A385" s="10" t="s">
        <v>733</v>
      </c>
      <c r="B385" s="19">
        <v>1237</v>
      </c>
      <c r="C385" s="19">
        <v>14110</v>
      </c>
      <c r="D385" s="30">
        <v>586174</v>
      </c>
      <c r="E385" s="30">
        <v>3145997</v>
      </c>
    </row>
    <row r="386" spans="1:5" ht="15.75">
      <c r="A386" s="10" t="s">
        <v>734</v>
      </c>
      <c r="B386" s="19">
        <v>1579</v>
      </c>
      <c r="C386" s="19">
        <v>17751</v>
      </c>
      <c r="D386" s="30">
        <v>379939</v>
      </c>
      <c r="E386" s="30">
        <v>1195809</v>
      </c>
    </row>
    <row r="387" spans="1:5" ht="15.75">
      <c r="A387" s="10" t="s">
        <v>735</v>
      </c>
      <c r="B387" s="19">
        <v>5825</v>
      </c>
      <c r="C387" s="19">
        <v>36873</v>
      </c>
      <c r="D387" s="30">
        <v>1932155</v>
      </c>
      <c r="E387" s="30">
        <v>7358583</v>
      </c>
    </row>
    <row r="388" spans="1:5" ht="15.75">
      <c r="A388" s="4"/>
      <c r="B388" s="14"/>
      <c r="C388" s="14"/>
      <c r="D388" s="14"/>
      <c r="E388" s="14"/>
    </row>
    <row r="389" spans="1:5" ht="15.75">
      <c r="A389" s="15" t="s">
        <v>379</v>
      </c>
      <c r="B389" s="16"/>
      <c r="C389" s="16"/>
      <c r="D389" s="16"/>
      <c r="E389" s="16"/>
    </row>
    <row r="390" spans="1:5" ht="15.75">
      <c r="A390" s="3" t="s">
        <v>378</v>
      </c>
      <c r="B390" s="16"/>
      <c r="C390" s="16"/>
      <c r="D390" s="16"/>
      <c r="E390" s="16"/>
    </row>
    <row r="391" spans="1:5" ht="15.75">
      <c r="A391" s="3" t="s">
        <v>1</v>
      </c>
      <c r="B391" s="16"/>
      <c r="C391" s="16"/>
      <c r="D391" s="16"/>
      <c r="E391" s="16"/>
    </row>
    <row r="392" spans="1:5" ht="15.75">
      <c r="A392" s="3"/>
      <c r="B392" s="16"/>
      <c r="C392" s="16"/>
      <c r="D392" s="16"/>
      <c r="E392" s="16"/>
    </row>
    <row r="393" spans="1:5" ht="15.75">
      <c r="A393" s="3" t="s">
        <v>736</v>
      </c>
      <c r="B393" s="16"/>
      <c r="C393" s="16"/>
      <c r="D393" s="16"/>
      <c r="E393" s="16"/>
    </row>
    <row r="394" spans="1:5" ht="15.75">
      <c r="A394" s="3" t="s">
        <v>6</v>
      </c>
      <c r="B394" s="16"/>
      <c r="C394" s="16"/>
      <c r="D394" s="16"/>
      <c r="E394" s="16"/>
    </row>
    <row r="395" spans="1:5" ht="15.75">
      <c r="A395" s="3" t="s">
        <v>7</v>
      </c>
      <c r="B395" s="16"/>
      <c r="C395" s="16"/>
      <c r="D395" s="16"/>
      <c r="E395" s="16"/>
    </row>
    <row r="396" spans="1:5" ht="15.75">
      <c r="A396" s="3" t="s">
        <v>8</v>
      </c>
      <c r="B396" s="16"/>
      <c r="C396" s="16"/>
      <c r="D396" s="16"/>
      <c r="E396" s="16"/>
    </row>
    <row r="397" spans="1:5" ht="15.75">
      <c r="A397" s="3" t="s">
        <v>9</v>
      </c>
      <c r="B397" s="16"/>
      <c r="C397" s="16"/>
      <c r="D397" s="16"/>
      <c r="E397" s="16"/>
    </row>
    <row r="398" spans="1:5" ht="15.75">
      <c r="A398" s="3" t="s">
        <v>10</v>
      </c>
      <c r="B398" s="16"/>
      <c r="C398" s="16"/>
      <c r="D398" s="16"/>
      <c r="E398" s="16"/>
    </row>
    <row r="399" spans="1:5" ht="15.75">
      <c r="A399" s="3" t="s">
        <v>11</v>
      </c>
      <c r="B399" s="16"/>
      <c r="C399" s="16"/>
      <c r="D399" s="16"/>
      <c r="E399" s="16"/>
    </row>
    <row r="400" spans="1:5" ht="15.75">
      <c r="A400" s="3" t="s">
        <v>12</v>
      </c>
      <c r="B400" s="16"/>
      <c r="C400" s="16"/>
      <c r="D400" s="16"/>
      <c r="E400" s="16"/>
    </row>
    <row r="401" spans="1:5" ht="15.75">
      <c r="A401" s="3" t="s">
        <v>13</v>
      </c>
      <c r="B401" s="16"/>
      <c r="C401" s="16"/>
      <c r="D401" s="16"/>
      <c r="E401" s="16"/>
    </row>
    <row r="402" spans="1:5" ht="15.75">
      <c r="A402" s="3" t="s">
        <v>14</v>
      </c>
      <c r="B402" s="16"/>
      <c r="C402" s="16"/>
      <c r="D402" s="16"/>
      <c r="E402" s="16"/>
    </row>
    <row r="403" spans="1:5" ht="15.75">
      <c r="A403" s="3" t="s">
        <v>15</v>
      </c>
      <c r="B403" s="16"/>
      <c r="C403" s="16"/>
      <c r="D403" s="16"/>
      <c r="E403" s="16"/>
    </row>
    <row r="404" spans="1:5" ht="15.75">
      <c r="A404" s="3" t="s">
        <v>16</v>
      </c>
      <c r="B404" s="16"/>
      <c r="C404" s="16"/>
      <c r="D404" s="16"/>
      <c r="E404" s="16"/>
    </row>
    <row r="405" spans="1:5" ht="15.75">
      <c r="A405" s="3" t="s">
        <v>737</v>
      </c>
      <c r="B405" s="16"/>
      <c r="C405" s="16"/>
      <c r="D405" s="16"/>
      <c r="E405" s="16"/>
    </row>
    <row r="406" spans="1:5" ht="15.75">
      <c r="A406" s="3"/>
      <c r="B406" s="16"/>
      <c r="C406" s="16"/>
      <c r="D406" s="16"/>
      <c r="E406" s="16"/>
    </row>
    <row r="407" spans="1:5" ht="15.75">
      <c r="A407" s="3" t="s">
        <v>738</v>
      </c>
      <c r="B407" s="16"/>
      <c r="C407" s="16"/>
      <c r="D407" s="16"/>
      <c r="E407" s="16"/>
    </row>
    <row r="408" spans="1:5" ht="15.75">
      <c r="A408" s="3" t="s">
        <v>739</v>
      </c>
      <c r="B408" s="16"/>
      <c r="C408" s="16"/>
      <c r="D408" s="16"/>
      <c r="E408" s="16"/>
    </row>
    <row r="409" spans="1:5" ht="15.75">
      <c r="A409" s="3"/>
      <c r="B409" s="16"/>
      <c r="C409" s="16"/>
      <c r="D409" s="16"/>
      <c r="E409" s="16"/>
    </row>
    <row r="410" spans="1:5" ht="15.75">
      <c r="A410" s="3" t="s">
        <v>768</v>
      </c>
      <c r="B410" s="16"/>
      <c r="C410" s="16"/>
      <c r="D410" s="16"/>
      <c r="E410" s="16"/>
    </row>
  </sheetData>
  <sheetProtection/>
  <hyperlinks>
    <hyperlink ref="B80" r:id="rId1" display="+B86+@sum('B-2b'!B9:B12)"/>
    <hyperlink ref="C80" r:id="rId2" display="+B86+@sum('B-2b'!B9:B12)"/>
  </hyperlinks>
  <printOptions/>
  <pageMargins left="0.5" right="0.5" top="0.75" bottom="0.75" header="0.5" footer="0.5"/>
  <pageSetup fitToHeight="2" fitToWidth="1" horizontalDpi="600" verticalDpi="600" orientation="portrait" scale="5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8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88.77734375" style="0" customWidth="1"/>
  </cols>
  <sheetData>
    <row r="1" spans="1:8" ht="20.25">
      <c r="A1" s="17" t="s">
        <v>380</v>
      </c>
      <c r="B1" s="3"/>
      <c r="C1" s="3"/>
      <c r="D1" s="3"/>
      <c r="E1" s="30">
        <v>1</v>
      </c>
      <c r="F1" s="3"/>
      <c r="G1" s="3"/>
      <c r="H1" s="3"/>
    </row>
    <row r="2" spans="1:8" ht="20.25">
      <c r="A2" s="17" t="s">
        <v>769</v>
      </c>
      <c r="B2" s="3"/>
      <c r="C2" s="3"/>
      <c r="D2" s="3"/>
      <c r="E2" s="3"/>
      <c r="F2" s="3"/>
      <c r="G2" s="3"/>
      <c r="H2" s="3"/>
    </row>
    <row r="3" spans="1:8" ht="17.25">
      <c r="A3" s="3"/>
      <c r="B3" s="3"/>
      <c r="C3" s="3"/>
      <c r="D3" s="3"/>
      <c r="E3" s="3"/>
      <c r="F3" s="3"/>
      <c r="G3" s="3"/>
      <c r="H3" s="3"/>
    </row>
    <row r="4" spans="1:8" ht="44.25">
      <c r="A4" s="33" t="s">
        <v>0</v>
      </c>
      <c r="B4" s="34" t="s">
        <v>749</v>
      </c>
      <c r="C4" s="34" t="s">
        <v>750</v>
      </c>
      <c r="D4" s="35" t="s">
        <v>751</v>
      </c>
      <c r="E4" s="34" t="s">
        <v>752</v>
      </c>
      <c r="F4" s="3"/>
      <c r="G4" s="3"/>
      <c r="H4" s="3"/>
    </row>
    <row r="5" spans="1:8" ht="17.25">
      <c r="A5" s="3"/>
      <c r="B5" s="3"/>
      <c r="C5" s="3"/>
      <c r="D5" s="3"/>
      <c r="E5" s="38"/>
      <c r="F5" s="3"/>
      <c r="G5" s="3"/>
      <c r="H5" s="3"/>
    </row>
    <row r="6" spans="1:8" ht="17.25">
      <c r="A6" s="7" t="s">
        <v>18</v>
      </c>
      <c r="B6" s="9">
        <f>SUM(B7:B8)+B12</f>
        <v>389</v>
      </c>
      <c r="C6" s="9">
        <v>4280</v>
      </c>
      <c r="D6" s="30">
        <v>185378</v>
      </c>
      <c r="E6" s="30">
        <v>813202</v>
      </c>
      <c r="F6" s="3"/>
      <c r="G6" s="3"/>
      <c r="H6" s="3"/>
    </row>
    <row r="7" spans="1:8" ht="17.25">
      <c r="A7" s="7" t="s">
        <v>381</v>
      </c>
      <c r="B7" s="9">
        <v>45</v>
      </c>
      <c r="C7" s="9">
        <v>306</v>
      </c>
      <c r="D7" s="30">
        <v>13784</v>
      </c>
      <c r="E7" s="30">
        <v>96227</v>
      </c>
      <c r="F7" s="3"/>
      <c r="G7" s="3"/>
      <c r="H7" s="3"/>
    </row>
    <row r="8" spans="1:8" ht="17.25">
      <c r="A8" s="7" t="s">
        <v>382</v>
      </c>
      <c r="B8" s="9">
        <f>SUM(B9:B11)</f>
        <v>298</v>
      </c>
      <c r="C8" s="9">
        <v>3382</v>
      </c>
      <c r="D8" s="30">
        <v>147629</v>
      </c>
      <c r="E8" s="30">
        <v>635114</v>
      </c>
      <c r="F8" s="3"/>
      <c r="G8" s="3"/>
      <c r="H8" s="3"/>
    </row>
    <row r="9" spans="1:8" ht="17.25">
      <c r="A9" s="7" t="s">
        <v>770</v>
      </c>
      <c r="B9" s="9">
        <v>2</v>
      </c>
      <c r="C9" s="9" t="s">
        <v>771</v>
      </c>
      <c r="D9" s="30" t="s">
        <v>4</v>
      </c>
      <c r="E9" s="30" t="s">
        <v>4</v>
      </c>
      <c r="F9" s="3"/>
      <c r="G9" s="3"/>
      <c r="H9" s="3"/>
    </row>
    <row r="10" spans="1:8" ht="17.25">
      <c r="A10" s="7" t="s">
        <v>772</v>
      </c>
      <c r="B10" s="9">
        <v>7</v>
      </c>
      <c r="C10" s="9" t="s">
        <v>771</v>
      </c>
      <c r="D10" s="30" t="s">
        <v>4</v>
      </c>
      <c r="E10" s="30" t="s">
        <v>4</v>
      </c>
      <c r="F10" s="3"/>
      <c r="G10" s="3"/>
      <c r="H10" s="3"/>
    </row>
    <row r="11" spans="1:8" ht="17.25">
      <c r="A11" s="7" t="s">
        <v>773</v>
      </c>
      <c r="B11" s="9">
        <v>289</v>
      </c>
      <c r="C11" s="9">
        <v>3360</v>
      </c>
      <c r="D11" s="30">
        <v>146793</v>
      </c>
      <c r="E11" s="30">
        <v>632012</v>
      </c>
      <c r="F11" s="3"/>
      <c r="G11" s="3"/>
      <c r="H11" s="3"/>
    </row>
    <row r="12" spans="1:8" ht="17.25">
      <c r="A12" s="10" t="s">
        <v>383</v>
      </c>
      <c r="B12" s="6">
        <v>46</v>
      </c>
      <c r="C12" s="6">
        <v>590</v>
      </c>
      <c r="D12" s="30">
        <v>23957</v>
      </c>
      <c r="E12" s="30">
        <v>81861</v>
      </c>
      <c r="F12" s="3"/>
      <c r="G12" s="3"/>
      <c r="H12" s="3"/>
    </row>
    <row r="13" spans="1:8" ht="17.25">
      <c r="A13" s="10"/>
      <c r="B13" s="6"/>
      <c r="C13" s="6"/>
      <c r="D13" s="30"/>
      <c r="E13" s="30"/>
      <c r="F13" s="3"/>
      <c r="G13" s="3"/>
      <c r="H13" s="3"/>
    </row>
    <row r="14" spans="1:8" ht="18">
      <c r="A14" s="10" t="s">
        <v>742</v>
      </c>
      <c r="B14" s="6">
        <f>SUM(B15:B17)</f>
        <v>402</v>
      </c>
      <c r="C14" s="6">
        <v>46199</v>
      </c>
      <c r="D14" s="30">
        <v>3305174</v>
      </c>
      <c r="E14" s="30" t="s">
        <v>282</v>
      </c>
      <c r="F14" s="3"/>
      <c r="G14" s="3"/>
      <c r="H14" s="3"/>
    </row>
    <row r="15" spans="1:8" ht="17.25">
      <c r="A15" s="10" t="s">
        <v>384</v>
      </c>
      <c r="B15" s="6">
        <v>278</v>
      </c>
      <c r="C15" s="6">
        <v>40975</v>
      </c>
      <c r="D15" s="30">
        <v>2969293</v>
      </c>
      <c r="E15" s="30" t="s">
        <v>282</v>
      </c>
      <c r="F15" s="3"/>
      <c r="G15" s="3"/>
      <c r="H15" s="3"/>
    </row>
    <row r="16" spans="1:8" ht="17.25">
      <c r="A16" s="10" t="s">
        <v>385</v>
      </c>
      <c r="B16" s="6">
        <v>52</v>
      </c>
      <c r="C16" s="6" t="s">
        <v>5</v>
      </c>
      <c r="D16" s="30" t="s">
        <v>4</v>
      </c>
      <c r="E16" s="30" t="s">
        <v>282</v>
      </c>
      <c r="F16" s="3"/>
      <c r="G16" s="3"/>
      <c r="H16" s="3"/>
    </row>
    <row r="17" spans="1:8" ht="17.25">
      <c r="A17" s="10" t="s">
        <v>386</v>
      </c>
      <c r="B17" s="6">
        <v>72</v>
      </c>
      <c r="C17" s="6" t="s">
        <v>214</v>
      </c>
      <c r="D17" s="30" t="s">
        <v>4</v>
      </c>
      <c r="E17" s="30" t="s">
        <v>282</v>
      </c>
      <c r="F17" s="3"/>
      <c r="G17" s="3"/>
      <c r="H17" s="3"/>
    </row>
    <row r="18" spans="1:8" ht="17.25">
      <c r="A18" s="10"/>
      <c r="B18" s="6"/>
      <c r="C18" s="6"/>
      <c r="D18" s="30"/>
      <c r="E18" s="30"/>
      <c r="F18" s="3"/>
      <c r="G18" s="3"/>
      <c r="H18" s="3"/>
    </row>
    <row r="19" spans="1:8" ht="18">
      <c r="A19" s="10" t="s">
        <v>743</v>
      </c>
      <c r="B19" s="6">
        <f>+B20+B23+B28</f>
        <v>41962</v>
      </c>
      <c r="C19" s="6">
        <v>370154</v>
      </c>
      <c r="D19" s="30">
        <v>14875115</v>
      </c>
      <c r="E19" s="30">
        <v>65368888</v>
      </c>
      <c r="F19" s="3"/>
      <c r="G19" s="3"/>
      <c r="H19" s="3"/>
    </row>
    <row r="20" spans="1:8" ht="17.25">
      <c r="A20" s="10" t="s">
        <v>387</v>
      </c>
      <c r="B20" s="6">
        <f>SUM(B21:B22)</f>
        <v>12307</v>
      </c>
      <c r="C20" s="6">
        <v>90323</v>
      </c>
      <c r="D20" s="30">
        <f>(SUM(D21:D22))*1</f>
        <v>3637924</v>
      </c>
      <c r="E20" s="30">
        <f>(SUM(E21:E22))*1</f>
        <v>26662814</v>
      </c>
      <c r="F20" s="3"/>
      <c r="G20" s="3"/>
      <c r="H20" s="3"/>
    </row>
    <row r="21" spans="1:8" ht="17.25">
      <c r="A21" s="10" t="s">
        <v>388</v>
      </c>
      <c r="B21" s="6">
        <v>10007</v>
      </c>
      <c r="C21" s="6">
        <v>43298</v>
      </c>
      <c r="D21" s="30">
        <v>1369710</v>
      </c>
      <c r="E21" s="30">
        <v>9663255</v>
      </c>
      <c r="F21" s="3"/>
      <c r="G21" s="3"/>
      <c r="H21" s="3"/>
    </row>
    <row r="22" spans="1:8" ht="17.25">
      <c r="A22" s="10" t="s">
        <v>389</v>
      </c>
      <c r="B22" s="6">
        <v>2300</v>
      </c>
      <c r="C22" s="6">
        <v>47026</v>
      </c>
      <c r="D22" s="30">
        <v>2268214</v>
      </c>
      <c r="E22" s="30">
        <v>16999559</v>
      </c>
      <c r="F22" s="3"/>
      <c r="G22" s="3"/>
      <c r="H22" s="3"/>
    </row>
    <row r="23" spans="1:8" ht="17.25">
      <c r="A23" s="10" t="s">
        <v>390</v>
      </c>
      <c r="B23" s="6">
        <v>1970</v>
      </c>
      <c r="C23" s="6">
        <f>SUM(C24:C27)</f>
        <v>37146</v>
      </c>
      <c r="D23" s="30">
        <f>(SUM(D24:D27))*1</f>
        <v>1750784</v>
      </c>
      <c r="E23" s="30">
        <f>(SUM(E24:E27))*1</f>
        <v>7710693</v>
      </c>
      <c r="F23" s="3"/>
      <c r="G23" s="3"/>
      <c r="H23" s="3"/>
    </row>
    <row r="24" spans="1:8" ht="17.25">
      <c r="A24" s="10" t="s">
        <v>391</v>
      </c>
      <c r="B24" s="6">
        <v>561</v>
      </c>
      <c r="C24" s="6">
        <v>10660</v>
      </c>
      <c r="D24" s="30">
        <v>564142</v>
      </c>
      <c r="E24" s="30">
        <v>1926231</v>
      </c>
      <c r="F24" s="3"/>
      <c r="G24" s="3"/>
      <c r="H24" s="3"/>
    </row>
    <row r="25" spans="1:8" ht="17.25">
      <c r="A25" s="10" t="s">
        <v>392</v>
      </c>
      <c r="B25" s="6">
        <v>359</v>
      </c>
      <c r="C25" s="6">
        <v>1822</v>
      </c>
      <c r="D25" s="30">
        <v>68460</v>
      </c>
      <c r="E25" s="30">
        <v>379129</v>
      </c>
      <c r="F25" s="3"/>
      <c r="G25" s="3"/>
      <c r="H25" s="3"/>
    </row>
    <row r="26" spans="1:8" ht="17.25">
      <c r="A26" s="10" t="s">
        <v>393</v>
      </c>
      <c r="B26" s="6">
        <v>618</v>
      </c>
      <c r="C26" s="6">
        <v>17156</v>
      </c>
      <c r="D26" s="30">
        <v>823083</v>
      </c>
      <c r="E26" s="30">
        <v>3954537</v>
      </c>
      <c r="F26" s="3"/>
      <c r="G26" s="3"/>
      <c r="H26" s="3"/>
    </row>
    <row r="27" spans="1:8" ht="17.25">
      <c r="A27" s="10" t="s">
        <v>394</v>
      </c>
      <c r="B27" s="6">
        <v>431</v>
      </c>
      <c r="C27" s="6">
        <v>7508</v>
      </c>
      <c r="D27" s="30">
        <v>295099</v>
      </c>
      <c r="E27" s="30">
        <v>1450796</v>
      </c>
      <c r="F27" s="3"/>
      <c r="G27" s="3"/>
      <c r="H27" s="3"/>
    </row>
    <row r="28" spans="1:8" ht="17.25">
      <c r="A28" s="10" t="s">
        <v>395</v>
      </c>
      <c r="B28" s="6">
        <f>SUM(B29:B32)</f>
        <v>27685</v>
      </c>
      <c r="C28" s="6">
        <v>242679</v>
      </c>
      <c r="D28" s="30">
        <f>(SUM(D29:D32))*1</f>
        <v>9486275</v>
      </c>
      <c r="E28" s="30">
        <f>(SUM(E29:E32))*1</f>
        <v>30994813</v>
      </c>
      <c r="F28" s="3"/>
      <c r="G28" s="3"/>
      <c r="H28" s="3"/>
    </row>
    <row r="29" spans="1:8" ht="17.25">
      <c r="A29" s="10" t="s">
        <v>396</v>
      </c>
      <c r="B29" s="6">
        <v>5247</v>
      </c>
      <c r="C29" s="6">
        <v>46792</v>
      </c>
      <c r="D29" s="30">
        <v>1568863</v>
      </c>
      <c r="E29" s="30">
        <v>5438103</v>
      </c>
      <c r="F29" s="3"/>
      <c r="G29" s="3"/>
      <c r="H29" s="3"/>
    </row>
    <row r="30" spans="1:8" ht="17.25">
      <c r="A30" s="10" t="s">
        <v>397</v>
      </c>
      <c r="B30" s="6">
        <v>10271</v>
      </c>
      <c r="C30" s="6">
        <v>118167</v>
      </c>
      <c r="D30" s="30">
        <v>5405136</v>
      </c>
      <c r="E30" s="30">
        <v>16222916</v>
      </c>
      <c r="F30" s="3"/>
      <c r="G30" s="3"/>
      <c r="H30" s="3"/>
    </row>
    <row r="31" spans="1:8" ht="17.25">
      <c r="A31" s="10" t="s">
        <v>398</v>
      </c>
      <c r="B31" s="6">
        <v>8491</v>
      </c>
      <c r="C31" s="6">
        <v>51425</v>
      </c>
      <c r="D31" s="30">
        <v>1645183</v>
      </c>
      <c r="E31" s="30">
        <v>5716607</v>
      </c>
      <c r="F31" s="3"/>
      <c r="G31" s="3"/>
      <c r="H31" s="3"/>
    </row>
    <row r="32" spans="1:8" ht="17.25">
      <c r="A32" s="10" t="s">
        <v>399</v>
      </c>
      <c r="B32" s="6">
        <v>3676</v>
      </c>
      <c r="C32" s="6">
        <v>26294</v>
      </c>
      <c r="D32" s="30">
        <v>867093</v>
      </c>
      <c r="E32" s="30">
        <v>3617187</v>
      </c>
      <c r="F32" s="3"/>
      <c r="G32" s="3"/>
      <c r="H32" s="3"/>
    </row>
    <row r="33" spans="1:8" ht="17.25">
      <c r="A33" s="10"/>
      <c r="B33" s="6"/>
      <c r="C33" s="6"/>
      <c r="D33" s="30"/>
      <c r="E33" s="30"/>
      <c r="F33" s="3"/>
      <c r="G33" s="3"/>
      <c r="H33" s="3"/>
    </row>
    <row r="34" spans="1:8" ht="18">
      <c r="A34" s="10" t="s">
        <v>744</v>
      </c>
      <c r="B34" s="6">
        <v>21065</v>
      </c>
      <c r="C34" s="6">
        <v>641742</v>
      </c>
      <c r="D34" s="30">
        <v>25390968</v>
      </c>
      <c r="E34" s="30">
        <v>147402586</v>
      </c>
      <c r="F34" s="3"/>
      <c r="G34" s="3"/>
      <c r="H34" s="3"/>
    </row>
    <row r="35" spans="1:8" ht="17.25">
      <c r="A35" s="10" t="s">
        <v>400</v>
      </c>
      <c r="B35" s="6">
        <f>SUM(B36:B44)</f>
        <v>2127</v>
      </c>
      <c r="C35" s="6">
        <f>SUM(C36:C44)</f>
        <v>50012</v>
      </c>
      <c r="D35" s="30">
        <f>(SUM(D36:D44))*1</f>
        <v>1591864</v>
      </c>
      <c r="E35" s="30">
        <f>(SUM(E36:E44))*1</f>
        <v>13938496</v>
      </c>
      <c r="F35" s="3"/>
      <c r="G35" s="3"/>
      <c r="H35" s="3"/>
    </row>
    <row r="36" spans="1:8" ht="17.25">
      <c r="A36" s="11" t="s">
        <v>401</v>
      </c>
      <c r="B36" s="6">
        <v>48</v>
      </c>
      <c r="C36" s="6">
        <v>1756</v>
      </c>
      <c r="D36" s="30">
        <v>67755</v>
      </c>
      <c r="E36" s="30">
        <v>1092495</v>
      </c>
      <c r="F36" s="3"/>
      <c r="G36" s="3"/>
      <c r="H36" s="3"/>
    </row>
    <row r="37" spans="1:8" ht="17.25">
      <c r="A37" s="11" t="s">
        <v>402</v>
      </c>
      <c r="B37" s="6">
        <v>20</v>
      </c>
      <c r="C37" s="6">
        <v>865</v>
      </c>
      <c r="D37" s="30">
        <v>44927</v>
      </c>
      <c r="E37" s="30">
        <v>881759</v>
      </c>
      <c r="F37" s="3"/>
      <c r="G37" s="3"/>
      <c r="H37" s="3"/>
    </row>
    <row r="38" spans="1:8" ht="17.25">
      <c r="A38" s="11" t="s">
        <v>403</v>
      </c>
      <c r="B38" s="6">
        <v>131</v>
      </c>
      <c r="C38" s="6">
        <v>3454</v>
      </c>
      <c r="D38" s="30">
        <v>125494</v>
      </c>
      <c r="E38" s="30">
        <v>1112945</v>
      </c>
      <c r="F38" s="3"/>
      <c r="G38" s="3"/>
      <c r="H38" s="3"/>
    </row>
    <row r="39" spans="1:8" ht="17.25">
      <c r="A39" s="11" t="s">
        <v>404</v>
      </c>
      <c r="B39" s="6">
        <v>103</v>
      </c>
      <c r="C39" s="6">
        <v>7131</v>
      </c>
      <c r="D39" s="30">
        <v>230788</v>
      </c>
      <c r="E39" s="30">
        <v>2843691</v>
      </c>
      <c r="F39" s="3"/>
      <c r="G39" s="3"/>
      <c r="H39" s="3"/>
    </row>
    <row r="40" spans="1:8" ht="17.25">
      <c r="A40" s="11" t="s">
        <v>405</v>
      </c>
      <c r="B40" s="6">
        <v>112</v>
      </c>
      <c r="C40" s="6">
        <v>6828</v>
      </c>
      <c r="D40" s="30">
        <v>246279</v>
      </c>
      <c r="E40" s="30">
        <v>3002325</v>
      </c>
      <c r="F40" s="3"/>
      <c r="G40" s="3"/>
      <c r="H40" s="3"/>
    </row>
    <row r="41" spans="1:8" ht="17.25">
      <c r="A41" s="11" t="s">
        <v>406</v>
      </c>
      <c r="B41" s="6">
        <v>154</v>
      </c>
      <c r="C41" s="6">
        <v>4118</v>
      </c>
      <c r="D41" s="30">
        <v>122266</v>
      </c>
      <c r="E41" s="30">
        <v>1019750</v>
      </c>
      <c r="F41" s="3"/>
      <c r="G41" s="3"/>
      <c r="H41" s="3"/>
    </row>
    <row r="42" spans="1:8" ht="17.25">
      <c r="A42" s="11" t="s">
        <v>407</v>
      </c>
      <c r="B42" s="6">
        <v>16</v>
      </c>
      <c r="C42" s="6">
        <v>669</v>
      </c>
      <c r="D42" s="30">
        <v>18172</v>
      </c>
      <c r="E42" s="30">
        <v>77997</v>
      </c>
      <c r="F42" s="3"/>
      <c r="G42" s="3"/>
      <c r="H42" s="3"/>
    </row>
    <row r="43" spans="1:8" ht="17.25">
      <c r="A43" s="11" t="s">
        <v>408</v>
      </c>
      <c r="B43" s="6">
        <v>1316</v>
      </c>
      <c r="C43" s="6">
        <v>18346</v>
      </c>
      <c r="D43" s="30">
        <v>504769</v>
      </c>
      <c r="E43" s="30">
        <v>2205940</v>
      </c>
      <c r="F43" s="3"/>
      <c r="G43" s="3"/>
      <c r="H43" s="3"/>
    </row>
    <row r="44" spans="1:8" ht="17.25">
      <c r="A44" s="11" t="s">
        <v>409</v>
      </c>
      <c r="B44" s="6">
        <v>227</v>
      </c>
      <c r="C44" s="6">
        <v>6845</v>
      </c>
      <c r="D44" s="30">
        <v>231414</v>
      </c>
      <c r="E44" s="30">
        <v>1701594</v>
      </c>
      <c r="F44" s="3"/>
      <c r="G44" s="3"/>
      <c r="H44" s="3"/>
    </row>
    <row r="45" spans="1:8" ht="17.25">
      <c r="A45" s="11" t="s">
        <v>410</v>
      </c>
      <c r="B45" s="6">
        <v>168</v>
      </c>
      <c r="C45" s="6">
        <v>7672</v>
      </c>
      <c r="D45" s="30">
        <v>303907</v>
      </c>
      <c r="E45" s="30">
        <v>2910775</v>
      </c>
      <c r="F45" s="3"/>
      <c r="G45" s="3"/>
      <c r="H45" s="3"/>
    </row>
    <row r="46" spans="1:8" ht="17.25">
      <c r="A46" s="11" t="s">
        <v>411</v>
      </c>
      <c r="B46" s="6">
        <v>163</v>
      </c>
      <c r="C46" s="6" t="s">
        <v>43</v>
      </c>
      <c r="D46" s="30" t="s">
        <v>4</v>
      </c>
      <c r="E46" s="30" t="s">
        <v>4</v>
      </c>
      <c r="F46" s="3"/>
      <c r="G46" s="3"/>
      <c r="H46" s="3"/>
    </row>
    <row r="47" spans="1:8" ht="17.25">
      <c r="A47" s="11" t="s">
        <v>412</v>
      </c>
      <c r="B47" s="6">
        <f>SUM(B48:B50)</f>
        <v>416</v>
      </c>
      <c r="C47" s="6">
        <f>SUM(C48:C50)</f>
        <v>9169</v>
      </c>
      <c r="D47" s="30">
        <f>(SUM(D48:D50))*1</f>
        <v>284833</v>
      </c>
      <c r="E47" s="30">
        <f>(SUM(E48:E50))*1</f>
        <v>1919796</v>
      </c>
      <c r="F47" s="3"/>
      <c r="G47" s="3"/>
      <c r="H47" s="3"/>
    </row>
    <row r="48" spans="1:8" ht="17.25">
      <c r="A48" s="11" t="s">
        <v>413</v>
      </c>
      <c r="B48" s="6">
        <v>21</v>
      </c>
      <c r="C48" s="6">
        <v>220</v>
      </c>
      <c r="D48" s="30">
        <v>6201</v>
      </c>
      <c r="E48" s="30">
        <v>36522</v>
      </c>
      <c r="F48" s="3"/>
      <c r="G48" s="3"/>
      <c r="H48" s="3"/>
    </row>
    <row r="49" spans="1:8" ht="17.25">
      <c r="A49" s="11" t="s">
        <v>414</v>
      </c>
      <c r="B49" s="6">
        <v>166</v>
      </c>
      <c r="C49" s="6">
        <v>3774</v>
      </c>
      <c r="D49" s="30">
        <v>116956</v>
      </c>
      <c r="E49" s="30">
        <v>701734</v>
      </c>
      <c r="F49" s="3"/>
      <c r="G49" s="3"/>
      <c r="H49" s="3"/>
    </row>
    <row r="50" spans="1:8" ht="17.25">
      <c r="A50" s="11" t="s">
        <v>415</v>
      </c>
      <c r="B50" s="6">
        <v>229</v>
      </c>
      <c r="C50" s="6">
        <v>5175</v>
      </c>
      <c r="D50" s="30">
        <v>161676</v>
      </c>
      <c r="E50" s="30">
        <v>1181540</v>
      </c>
      <c r="F50" s="3"/>
      <c r="G50" s="3"/>
      <c r="H50" s="3"/>
    </row>
    <row r="51" spans="1:8" ht="17.25">
      <c r="A51" s="11" t="s">
        <v>416</v>
      </c>
      <c r="B51" s="6">
        <f>SUM(B52:B53)</f>
        <v>418</v>
      </c>
      <c r="C51" s="6">
        <f>SUM(C52:C53)</f>
        <v>7818</v>
      </c>
      <c r="D51" s="30">
        <f>(SUM(D52:D53))*1</f>
        <v>219043</v>
      </c>
      <c r="E51" s="30">
        <f>(SUM(E52:E53))*1</f>
        <v>1291994</v>
      </c>
      <c r="F51" s="3"/>
      <c r="G51" s="3"/>
      <c r="H51" s="3"/>
    </row>
    <row r="52" spans="1:8" ht="17.25">
      <c r="A52" s="11" t="s">
        <v>417</v>
      </c>
      <c r="B52" s="6">
        <v>168</v>
      </c>
      <c r="C52" s="6">
        <v>3083</v>
      </c>
      <c r="D52" s="30">
        <v>91773</v>
      </c>
      <c r="E52" s="30">
        <v>639291</v>
      </c>
      <c r="F52" s="3"/>
      <c r="G52" s="3"/>
      <c r="H52" s="3"/>
    </row>
    <row r="53" spans="1:8" ht="17.25">
      <c r="A53" s="11" t="s">
        <v>418</v>
      </c>
      <c r="B53" s="6">
        <v>250</v>
      </c>
      <c r="C53" s="6">
        <v>4735</v>
      </c>
      <c r="D53" s="30">
        <v>127270</v>
      </c>
      <c r="E53" s="30">
        <v>652703</v>
      </c>
      <c r="F53" s="3"/>
      <c r="G53" s="3"/>
      <c r="H53" s="3"/>
    </row>
    <row r="54" spans="1:8" ht="17.25">
      <c r="A54" s="11" t="s">
        <v>419</v>
      </c>
      <c r="B54" s="6">
        <f>SUM(B55:B57)</f>
        <v>2524</v>
      </c>
      <c r="C54" s="6">
        <f>SUM(C55:C57)</f>
        <v>44011</v>
      </c>
      <c r="D54" s="30">
        <f>(SUM(D55:D57))*1</f>
        <v>1043574</v>
      </c>
      <c r="E54" s="30">
        <f>(SUM(E55:E57))*1</f>
        <v>6089294</v>
      </c>
      <c r="F54" s="3"/>
      <c r="G54" s="3"/>
      <c r="H54" s="3"/>
    </row>
    <row r="55" spans="1:8" ht="17.25">
      <c r="A55" s="11" t="s">
        <v>420</v>
      </c>
      <c r="B55" s="6">
        <v>153</v>
      </c>
      <c r="C55" s="6">
        <v>2583</v>
      </c>
      <c r="D55" s="30">
        <v>58150</v>
      </c>
      <c r="E55" s="30">
        <v>338406</v>
      </c>
      <c r="F55" s="3"/>
      <c r="G55" s="3"/>
      <c r="H55" s="3"/>
    </row>
    <row r="56" spans="1:8" ht="17.25">
      <c r="A56" s="11" t="s">
        <v>421</v>
      </c>
      <c r="B56" s="6">
        <v>2123</v>
      </c>
      <c r="C56" s="6">
        <v>36242</v>
      </c>
      <c r="D56" s="30">
        <v>860528</v>
      </c>
      <c r="E56" s="30">
        <v>5241617</v>
      </c>
      <c r="F56" s="3"/>
      <c r="G56" s="3"/>
      <c r="H56" s="3"/>
    </row>
    <row r="57" spans="1:8" ht="17.25">
      <c r="A57" s="11" t="s">
        <v>422</v>
      </c>
      <c r="B57" s="6">
        <v>248</v>
      </c>
      <c r="C57" s="6">
        <v>5186</v>
      </c>
      <c r="D57" s="30">
        <v>124896</v>
      </c>
      <c r="E57" s="30">
        <v>509271</v>
      </c>
      <c r="F57" s="3"/>
      <c r="G57" s="3"/>
      <c r="H57" s="3"/>
    </row>
    <row r="58" spans="1:8" ht="17.25">
      <c r="A58" s="11" t="s">
        <v>423</v>
      </c>
      <c r="B58" s="6">
        <f>SUM(B59:B61)</f>
        <v>176</v>
      </c>
      <c r="C58" s="6">
        <f>SUM(C59:C61)</f>
        <v>2481</v>
      </c>
      <c r="D58" s="30">
        <f>(SUM(D59:D61))*1</f>
        <v>68395</v>
      </c>
      <c r="E58" s="30">
        <f>(SUM(E59:E61))*1</f>
        <v>258871</v>
      </c>
      <c r="F58" s="3"/>
      <c r="G58" s="3"/>
      <c r="H58" s="3"/>
    </row>
    <row r="59" spans="1:8" ht="17.25">
      <c r="A59" s="11" t="s">
        <v>424</v>
      </c>
      <c r="B59" s="6">
        <v>48</v>
      </c>
      <c r="C59" s="6">
        <v>605</v>
      </c>
      <c r="D59" s="30">
        <v>20585</v>
      </c>
      <c r="E59" s="30">
        <v>92306</v>
      </c>
      <c r="F59" s="3"/>
      <c r="G59" s="3"/>
      <c r="H59" s="3"/>
    </row>
    <row r="60" spans="1:8" ht="17.25">
      <c r="A60" s="11" t="s">
        <v>425</v>
      </c>
      <c r="B60" s="6">
        <v>24</v>
      </c>
      <c r="C60" s="6">
        <v>570</v>
      </c>
      <c r="D60" s="30">
        <v>16661</v>
      </c>
      <c r="E60" s="30">
        <v>54575</v>
      </c>
      <c r="F60" s="3"/>
      <c r="G60" s="3"/>
      <c r="H60" s="3"/>
    </row>
    <row r="61" spans="1:8" ht="17.25">
      <c r="A61" s="11" t="s">
        <v>426</v>
      </c>
      <c r="B61" s="6">
        <v>104</v>
      </c>
      <c r="C61" s="6">
        <v>1306</v>
      </c>
      <c r="D61" s="30">
        <v>31149</v>
      </c>
      <c r="E61" s="30">
        <v>111990</v>
      </c>
      <c r="F61" s="3"/>
      <c r="G61" s="3"/>
      <c r="H61" s="3"/>
    </row>
    <row r="62" spans="1:8" ht="17.25">
      <c r="A62" s="11" t="s">
        <v>427</v>
      </c>
      <c r="B62" s="6">
        <f>SUM(B63:B65)</f>
        <v>614</v>
      </c>
      <c r="C62" s="6">
        <f>SUM(C63:C65)</f>
        <v>9630</v>
      </c>
      <c r="D62" s="30">
        <f>(SUM(D63:D65))*1</f>
        <v>284791</v>
      </c>
      <c r="E62" s="30">
        <f>(SUM(E63:E65))*1</f>
        <v>1436900</v>
      </c>
      <c r="F62" s="3"/>
      <c r="G62" s="3"/>
      <c r="H62" s="3"/>
    </row>
    <row r="63" spans="1:8" ht="17.25">
      <c r="A63" s="11" t="s">
        <v>428</v>
      </c>
      <c r="B63" s="6">
        <v>140</v>
      </c>
      <c r="C63" s="6">
        <v>1999</v>
      </c>
      <c r="D63" s="30">
        <v>61683</v>
      </c>
      <c r="E63" s="30">
        <v>457062</v>
      </c>
      <c r="F63" s="3"/>
      <c r="G63" s="3"/>
      <c r="H63" s="3"/>
    </row>
    <row r="64" spans="1:8" ht="17.25">
      <c r="A64" s="11" t="s">
        <v>429</v>
      </c>
      <c r="B64" s="6">
        <v>30</v>
      </c>
      <c r="C64" s="6">
        <v>760</v>
      </c>
      <c r="D64" s="30">
        <v>24146</v>
      </c>
      <c r="E64" s="30">
        <v>114109</v>
      </c>
      <c r="F64" s="3"/>
      <c r="G64" s="3"/>
      <c r="H64" s="3"/>
    </row>
    <row r="65" spans="1:8" ht="17.25">
      <c r="A65" s="11" t="s">
        <v>430</v>
      </c>
      <c r="B65" s="6">
        <v>444</v>
      </c>
      <c r="C65" s="6">
        <v>6871</v>
      </c>
      <c r="D65" s="30">
        <v>198962</v>
      </c>
      <c r="E65" s="30">
        <v>865729</v>
      </c>
      <c r="F65" s="3"/>
      <c r="G65" s="3"/>
      <c r="H65" s="3"/>
    </row>
    <row r="66" spans="1:8" ht="17.25">
      <c r="A66" s="11" t="s">
        <v>431</v>
      </c>
      <c r="B66" s="6">
        <f>SUM(B67:B68)</f>
        <v>345</v>
      </c>
      <c r="C66" s="6">
        <f>SUM(C67:C68)</f>
        <v>19163</v>
      </c>
      <c r="D66" s="30">
        <f>(SUM(D67:D68))*1</f>
        <v>791334</v>
      </c>
      <c r="E66" s="30">
        <f>(SUM(E67:E68))*1</f>
        <v>4501992</v>
      </c>
      <c r="F66" s="3"/>
      <c r="G66" s="3"/>
      <c r="H66" s="3"/>
    </row>
    <row r="67" spans="1:8" ht="17.25">
      <c r="A67" s="11" t="s">
        <v>432</v>
      </c>
      <c r="B67" s="6">
        <v>44</v>
      </c>
      <c r="C67" s="6">
        <v>5454</v>
      </c>
      <c r="D67" s="30">
        <v>279700</v>
      </c>
      <c r="E67" s="30">
        <v>1886236</v>
      </c>
      <c r="F67" s="3"/>
      <c r="G67" s="3"/>
      <c r="H67" s="3"/>
    </row>
    <row r="68" spans="1:8" ht="17.25">
      <c r="A68" s="11" t="s">
        <v>433</v>
      </c>
      <c r="B68" s="6">
        <v>301</v>
      </c>
      <c r="C68" s="6">
        <v>13709</v>
      </c>
      <c r="D68" s="30">
        <v>511634</v>
      </c>
      <c r="E68" s="30">
        <v>2615756</v>
      </c>
      <c r="F68" s="3"/>
      <c r="G68" s="3"/>
      <c r="H68" s="3"/>
    </row>
    <row r="69" spans="1:8" ht="17.25">
      <c r="A69" s="11" t="s">
        <v>434</v>
      </c>
      <c r="B69" s="6">
        <v>2543</v>
      </c>
      <c r="C69" s="6">
        <v>43044</v>
      </c>
      <c r="D69" s="30">
        <v>1605450</v>
      </c>
      <c r="E69" s="30">
        <v>5863465</v>
      </c>
      <c r="F69" s="3"/>
      <c r="G69" s="3"/>
      <c r="H69" s="3"/>
    </row>
    <row r="70" spans="1:8" ht="17.25">
      <c r="A70" s="11" t="s">
        <v>435</v>
      </c>
      <c r="B70" s="6">
        <v>144</v>
      </c>
      <c r="C70" s="6">
        <v>1833</v>
      </c>
      <c r="D70" s="30">
        <v>77628</v>
      </c>
      <c r="E70" s="30">
        <v>685562</v>
      </c>
      <c r="F70" s="3"/>
      <c r="G70" s="3"/>
      <c r="H70" s="3"/>
    </row>
    <row r="71" spans="1:8" ht="17.25">
      <c r="A71" s="11" t="s">
        <v>436</v>
      </c>
      <c r="B71" s="6">
        <f>SUM(B72:B78)</f>
        <v>595</v>
      </c>
      <c r="C71" s="6">
        <f>SUM(C72:C78)</f>
        <v>60095</v>
      </c>
      <c r="D71" s="30">
        <f>(SUM(D72:D78))*1</f>
        <v>3147109</v>
      </c>
      <c r="E71" s="30">
        <f>(SUM(E72:E78))*1</f>
        <v>32011203</v>
      </c>
      <c r="F71" s="3"/>
      <c r="G71" s="3"/>
      <c r="H71" s="3"/>
    </row>
    <row r="72" spans="1:8" ht="17.25">
      <c r="A72" s="11" t="s">
        <v>437</v>
      </c>
      <c r="B72" s="6">
        <v>73</v>
      </c>
      <c r="C72" s="6">
        <v>5551</v>
      </c>
      <c r="D72" s="30">
        <v>320832</v>
      </c>
      <c r="E72" s="30">
        <v>2015144</v>
      </c>
      <c r="F72" s="3"/>
      <c r="G72" s="3"/>
      <c r="H72" s="3"/>
    </row>
    <row r="73" spans="1:8" ht="17.25">
      <c r="A73" s="11" t="s">
        <v>438</v>
      </c>
      <c r="B73" s="6">
        <v>20</v>
      </c>
      <c r="C73" s="6">
        <v>1097</v>
      </c>
      <c r="D73" s="30">
        <v>62490</v>
      </c>
      <c r="E73" s="30">
        <v>234013</v>
      </c>
      <c r="F73" s="3"/>
      <c r="G73" s="3"/>
      <c r="H73" s="3"/>
    </row>
    <row r="74" spans="1:8" ht="17.25">
      <c r="A74" s="11" t="s">
        <v>439</v>
      </c>
      <c r="B74" s="6">
        <v>26</v>
      </c>
      <c r="C74" s="6">
        <v>745</v>
      </c>
      <c r="D74" s="30">
        <v>25080</v>
      </c>
      <c r="E74" s="30">
        <v>181109</v>
      </c>
      <c r="F74" s="3"/>
      <c r="G74" s="3"/>
      <c r="H74" s="3"/>
    </row>
    <row r="75" spans="1:8" ht="17.25">
      <c r="A75" s="11" t="s">
        <v>440</v>
      </c>
      <c r="B75" s="6">
        <v>140</v>
      </c>
      <c r="C75" s="6">
        <v>21185</v>
      </c>
      <c r="D75" s="30">
        <v>1066856</v>
      </c>
      <c r="E75" s="30">
        <v>15487567</v>
      </c>
      <c r="F75" s="3"/>
      <c r="G75" s="3"/>
      <c r="H75" s="3"/>
    </row>
    <row r="76" spans="1:8" ht="17.25">
      <c r="A76" s="11" t="s">
        <v>441</v>
      </c>
      <c r="B76" s="6">
        <v>82</v>
      </c>
      <c r="C76" s="6">
        <v>2267</v>
      </c>
      <c r="D76" s="30">
        <v>99116</v>
      </c>
      <c r="E76" s="30">
        <v>658507</v>
      </c>
      <c r="F76" s="3"/>
      <c r="G76" s="3"/>
      <c r="H76" s="3"/>
    </row>
    <row r="77" spans="1:8" ht="17.25">
      <c r="A77" s="11" t="s">
        <v>442</v>
      </c>
      <c r="B77" s="6">
        <v>145</v>
      </c>
      <c r="C77" s="6">
        <v>8169</v>
      </c>
      <c r="D77" s="30">
        <v>304797</v>
      </c>
      <c r="E77" s="30">
        <v>5421529</v>
      </c>
      <c r="F77" s="3"/>
      <c r="G77" s="3"/>
      <c r="H77" s="3"/>
    </row>
    <row r="78" spans="1:8" ht="17.25">
      <c r="A78" s="11" t="s">
        <v>443</v>
      </c>
      <c r="B78" s="6">
        <v>109</v>
      </c>
      <c r="C78" s="6">
        <v>21081</v>
      </c>
      <c r="D78" s="30">
        <v>1267938</v>
      </c>
      <c r="E78" s="30">
        <v>8013334</v>
      </c>
      <c r="F78" s="3"/>
      <c r="G78" s="3"/>
      <c r="H78" s="3"/>
    </row>
    <row r="79" spans="1:8" ht="17.25">
      <c r="A79" s="11" t="s">
        <v>444</v>
      </c>
      <c r="B79" s="6">
        <f>SUM(B80:B81)</f>
        <v>669</v>
      </c>
      <c r="C79" s="6">
        <f>SUM(C80:C81)</f>
        <v>30562</v>
      </c>
      <c r="D79" s="30">
        <f>(SUM(D80:D81))*1</f>
        <v>1027836</v>
      </c>
      <c r="E79" s="30">
        <f>(SUM(E80:E81))*1</f>
        <v>5168750</v>
      </c>
      <c r="F79" s="3"/>
      <c r="G79" s="3"/>
      <c r="H79" s="3"/>
    </row>
    <row r="80" spans="1:8" ht="17.25">
      <c r="A80" s="11" t="s">
        <v>445</v>
      </c>
      <c r="B80" s="6">
        <v>586</v>
      </c>
      <c r="C80" s="6">
        <v>27493</v>
      </c>
      <c r="D80" s="30">
        <v>905672</v>
      </c>
      <c r="E80" s="30">
        <v>4574519</v>
      </c>
      <c r="F80" s="3"/>
      <c r="G80" s="3"/>
      <c r="H80" s="3"/>
    </row>
    <row r="81" spans="1:8" ht="17.25">
      <c r="A81" s="11" t="s">
        <v>446</v>
      </c>
      <c r="B81" s="6">
        <v>83</v>
      </c>
      <c r="C81" s="6">
        <v>3069</v>
      </c>
      <c r="D81" s="30">
        <v>122164</v>
      </c>
      <c r="E81" s="30">
        <v>594231</v>
      </c>
      <c r="F81" s="3"/>
      <c r="G81" s="3"/>
      <c r="H81" s="3"/>
    </row>
    <row r="82" spans="1:8" ht="17.25">
      <c r="A82" s="11" t="s">
        <v>447</v>
      </c>
      <c r="B82" s="39">
        <f>+B83+SUM('[3]B-2b'!B8:B11)</f>
        <v>550</v>
      </c>
      <c r="C82" s="39">
        <f>+C83+SUM('[3]B-2b'!C8:C11)</f>
        <v>15165</v>
      </c>
      <c r="D82" s="30">
        <f>(+D83+SUM('[3]B-2b'!D8:D11))*1</f>
        <v>433748</v>
      </c>
      <c r="E82" s="30">
        <f>(+E83+SUM('[3]B-2b'!E8:E11))*1</f>
        <v>2289856</v>
      </c>
      <c r="F82" s="3"/>
      <c r="G82" s="3"/>
      <c r="H82" s="3"/>
    </row>
    <row r="83" spans="1:8" ht="17.25">
      <c r="A83" s="11" t="s">
        <v>448</v>
      </c>
      <c r="B83" s="6">
        <v>64</v>
      </c>
      <c r="C83" s="6">
        <v>4069</v>
      </c>
      <c r="D83" s="30">
        <v>155254</v>
      </c>
      <c r="E83" s="30">
        <v>599517</v>
      </c>
      <c r="F83" s="3"/>
      <c r="G83" s="3"/>
      <c r="H83" s="3"/>
    </row>
    <row r="84" spans="1:8" ht="17.25">
      <c r="A84" s="11" t="s">
        <v>449</v>
      </c>
      <c r="B84" s="6">
        <v>149</v>
      </c>
      <c r="C84" s="6">
        <v>4121</v>
      </c>
      <c r="D84" s="30">
        <v>163487</v>
      </c>
      <c r="E84" s="30">
        <v>714968</v>
      </c>
      <c r="F84" s="3"/>
      <c r="G84" s="3"/>
      <c r="H84" s="3"/>
    </row>
    <row r="85" spans="1:8" ht="17.25">
      <c r="A85" s="11" t="s">
        <v>450</v>
      </c>
      <c r="B85" s="6">
        <v>323</v>
      </c>
      <c r="C85" s="6">
        <v>6463</v>
      </c>
      <c r="D85" s="30">
        <v>252804</v>
      </c>
      <c r="E85" s="30">
        <v>1539001</v>
      </c>
      <c r="F85" s="3"/>
      <c r="G85" s="3"/>
      <c r="H85" s="3"/>
    </row>
    <row r="86" spans="1:8" ht="17.25">
      <c r="A86" s="11" t="s">
        <v>451</v>
      </c>
      <c r="B86" s="6">
        <v>14</v>
      </c>
      <c r="C86" s="6">
        <v>512</v>
      </c>
      <c r="D86" s="30">
        <v>25690</v>
      </c>
      <c r="E86" s="30">
        <v>151338</v>
      </c>
      <c r="F86" s="3"/>
      <c r="G86" s="3"/>
      <c r="H86" s="3"/>
    </row>
    <row r="87" spans="1:8" ht="17.25">
      <c r="A87" s="11" t="s">
        <v>452</v>
      </c>
      <c r="B87" s="6">
        <v>169</v>
      </c>
      <c r="C87" s="6">
        <v>4160</v>
      </c>
      <c r="D87" s="30">
        <v>172029</v>
      </c>
      <c r="E87" s="30">
        <v>803457</v>
      </c>
      <c r="F87" s="3"/>
      <c r="G87" s="3"/>
      <c r="H87" s="3"/>
    </row>
    <row r="88" spans="1:8" ht="17.25">
      <c r="A88" s="11" t="s">
        <v>453</v>
      </c>
      <c r="B88" s="6">
        <f>SUM(B89:B93)</f>
        <v>220</v>
      </c>
      <c r="C88" s="6">
        <f>SUM(C89:C93)</f>
        <v>14319</v>
      </c>
      <c r="D88" s="30">
        <f>(SUM(D89:D93))*1</f>
        <v>631274</v>
      </c>
      <c r="E88" s="30">
        <f>(SUM(E89:E93))*1</f>
        <v>4985522</v>
      </c>
      <c r="F88" s="3"/>
      <c r="G88" s="3"/>
      <c r="H88" s="3"/>
    </row>
    <row r="89" spans="1:8" ht="17.25">
      <c r="A89" s="11" t="s">
        <v>454</v>
      </c>
      <c r="B89" s="6">
        <v>12</v>
      </c>
      <c r="C89" s="6">
        <v>1581</v>
      </c>
      <c r="D89" s="30">
        <v>70918</v>
      </c>
      <c r="E89" s="30">
        <v>464085</v>
      </c>
      <c r="F89" s="3"/>
      <c r="G89" s="3"/>
      <c r="H89" s="3"/>
    </row>
    <row r="90" spans="1:8" ht="17.25">
      <c r="A90" s="11" t="s">
        <v>455</v>
      </c>
      <c r="B90" s="6">
        <v>23</v>
      </c>
      <c r="C90" s="6">
        <v>1281</v>
      </c>
      <c r="D90" s="30">
        <v>63276</v>
      </c>
      <c r="E90" s="30">
        <v>356648</v>
      </c>
      <c r="F90" s="3"/>
      <c r="G90" s="3"/>
      <c r="H90" s="3"/>
    </row>
    <row r="91" spans="1:8" ht="17.25">
      <c r="A91" s="11" t="s">
        <v>456</v>
      </c>
      <c r="B91" s="6">
        <v>20</v>
      </c>
      <c r="C91" s="6">
        <v>3167</v>
      </c>
      <c r="D91" s="30">
        <v>164094</v>
      </c>
      <c r="E91" s="30">
        <v>2332059</v>
      </c>
      <c r="F91" s="3"/>
      <c r="G91" s="3"/>
      <c r="H91" s="3"/>
    </row>
    <row r="92" spans="1:8" ht="17.25">
      <c r="A92" s="11" t="s">
        <v>457</v>
      </c>
      <c r="B92" s="6">
        <v>78</v>
      </c>
      <c r="C92" s="6">
        <v>4875</v>
      </c>
      <c r="D92" s="30">
        <v>193420</v>
      </c>
      <c r="E92" s="30">
        <v>1362603</v>
      </c>
      <c r="F92" s="3"/>
      <c r="G92" s="3"/>
      <c r="H92" s="3"/>
    </row>
    <row r="93" spans="1:8" ht="17.25">
      <c r="A93" s="11" t="s">
        <v>458</v>
      </c>
      <c r="B93" s="6">
        <v>87</v>
      </c>
      <c r="C93" s="6">
        <v>3415</v>
      </c>
      <c r="D93" s="30">
        <v>139566</v>
      </c>
      <c r="E93" s="30">
        <v>470127</v>
      </c>
      <c r="F93" s="3"/>
      <c r="G93" s="3"/>
      <c r="H93" s="3"/>
    </row>
    <row r="94" spans="1:8" ht="17.25">
      <c r="A94" s="11" t="s">
        <v>459</v>
      </c>
      <c r="B94" s="6">
        <f>SUM(B95:B103)</f>
        <v>2740</v>
      </c>
      <c r="C94" s="6">
        <f>SUM(C95:C103)</f>
        <v>60316</v>
      </c>
      <c r="D94" s="30">
        <f>(SUM(D95:D103))*1</f>
        <v>2271487</v>
      </c>
      <c r="E94" s="30">
        <f>(SUM(E95:E103))*1</f>
        <v>8498221</v>
      </c>
      <c r="F94" s="3"/>
      <c r="G94" s="3"/>
      <c r="H94" s="3"/>
    </row>
    <row r="95" spans="1:8" ht="17.25">
      <c r="A95" s="11" t="s">
        <v>460</v>
      </c>
      <c r="B95" s="6">
        <v>132</v>
      </c>
      <c r="C95" s="6">
        <v>3687</v>
      </c>
      <c r="D95" s="30">
        <v>129024</v>
      </c>
      <c r="E95" s="30">
        <v>466252</v>
      </c>
      <c r="F95" s="3"/>
      <c r="G95" s="3"/>
      <c r="H95" s="3"/>
    </row>
    <row r="96" spans="1:8" ht="17.25">
      <c r="A96" s="11" t="s">
        <v>461</v>
      </c>
      <c r="B96" s="6">
        <v>94</v>
      </c>
      <c r="C96" s="6">
        <v>3862</v>
      </c>
      <c r="D96" s="30">
        <v>138539</v>
      </c>
      <c r="E96" s="30">
        <v>510606</v>
      </c>
      <c r="F96" s="3"/>
      <c r="G96" s="3"/>
      <c r="H96" s="3"/>
    </row>
    <row r="97" spans="1:8" ht="17.25">
      <c r="A97" s="11" t="s">
        <v>462</v>
      </c>
      <c r="B97" s="6">
        <v>710</v>
      </c>
      <c r="C97" s="6">
        <v>15792</v>
      </c>
      <c r="D97" s="30">
        <v>578288</v>
      </c>
      <c r="E97" s="30">
        <v>2155298</v>
      </c>
      <c r="F97" s="3"/>
      <c r="G97" s="3"/>
      <c r="H97" s="3"/>
    </row>
    <row r="98" spans="1:8" ht="17.25">
      <c r="A98" s="11" t="s">
        <v>463</v>
      </c>
      <c r="B98" s="6">
        <v>63</v>
      </c>
      <c r="C98" s="6">
        <v>4209</v>
      </c>
      <c r="D98" s="30">
        <v>195409</v>
      </c>
      <c r="E98" s="30">
        <v>1060297</v>
      </c>
      <c r="F98" s="3"/>
      <c r="G98" s="3"/>
      <c r="H98" s="3"/>
    </row>
    <row r="99" spans="1:8" ht="17.25">
      <c r="A99" s="11" t="s">
        <v>464</v>
      </c>
      <c r="B99" s="6">
        <v>48</v>
      </c>
      <c r="C99" s="6">
        <v>2137</v>
      </c>
      <c r="D99" s="30">
        <v>85934</v>
      </c>
      <c r="E99" s="30">
        <v>394143</v>
      </c>
      <c r="F99" s="3"/>
      <c r="G99" s="3"/>
      <c r="H99" s="3"/>
    </row>
    <row r="100" spans="1:8" ht="17.25">
      <c r="A100" s="11" t="s">
        <v>465</v>
      </c>
      <c r="B100" s="6">
        <v>91</v>
      </c>
      <c r="C100" s="6">
        <v>1768</v>
      </c>
      <c r="D100" s="30">
        <v>57324</v>
      </c>
      <c r="E100" s="30">
        <v>206022</v>
      </c>
      <c r="F100" s="3"/>
      <c r="G100" s="3"/>
      <c r="H100" s="3"/>
    </row>
    <row r="101" spans="1:8" ht="17.25">
      <c r="A101" s="11" t="s">
        <v>466</v>
      </c>
      <c r="B101" s="6">
        <v>1059</v>
      </c>
      <c r="C101" s="6">
        <v>14324</v>
      </c>
      <c r="D101" s="30">
        <v>537940</v>
      </c>
      <c r="E101" s="30">
        <v>1627288</v>
      </c>
      <c r="F101" s="3"/>
      <c r="G101" s="3"/>
      <c r="H101" s="3"/>
    </row>
    <row r="102" spans="1:8" ht="17.25">
      <c r="A102" s="11" t="s">
        <v>467</v>
      </c>
      <c r="B102" s="6">
        <v>248</v>
      </c>
      <c r="C102" s="6">
        <v>4409</v>
      </c>
      <c r="D102" s="30">
        <v>142662</v>
      </c>
      <c r="E102" s="30">
        <v>484668</v>
      </c>
      <c r="F102" s="3"/>
      <c r="G102" s="3"/>
      <c r="H102" s="3"/>
    </row>
    <row r="103" spans="1:8" ht="17.25">
      <c r="A103" s="11" t="s">
        <v>468</v>
      </c>
      <c r="B103" s="6">
        <v>295</v>
      </c>
      <c r="C103" s="6">
        <v>10128</v>
      </c>
      <c r="D103" s="30">
        <v>406367</v>
      </c>
      <c r="E103" s="30">
        <v>1593647</v>
      </c>
      <c r="F103" s="3"/>
      <c r="G103" s="3"/>
      <c r="H103" s="3"/>
    </row>
    <row r="104" spans="1:8" ht="17.25">
      <c r="A104" s="11" t="s">
        <v>469</v>
      </c>
      <c r="B104" s="6">
        <f>SUM(B105:B111)</f>
        <v>1179</v>
      </c>
      <c r="C104" s="6">
        <f>SUM(C105:C111)</f>
        <v>49783</v>
      </c>
      <c r="D104" s="30">
        <f>(SUM(D105:D111))*1</f>
        <v>2248270</v>
      </c>
      <c r="E104" s="30">
        <f>(SUM(E105:E111))*1</f>
        <v>11672749</v>
      </c>
      <c r="F104" s="3"/>
      <c r="G104" s="3"/>
      <c r="H104" s="3"/>
    </row>
    <row r="105" spans="1:8" ht="17.25">
      <c r="A105" s="11" t="s">
        <v>470</v>
      </c>
      <c r="B105" s="6">
        <v>55</v>
      </c>
      <c r="C105" s="6">
        <v>1794</v>
      </c>
      <c r="D105" s="30">
        <v>72109</v>
      </c>
      <c r="E105" s="30">
        <v>325130</v>
      </c>
      <c r="F105" s="3"/>
      <c r="G105" s="3"/>
      <c r="H105" s="3"/>
    </row>
    <row r="106" spans="1:8" ht="17.25">
      <c r="A106" s="11" t="s">
        <v>471</v>
      </c>
      <c r="B106" s="6">
        <v>219</v>
      </c>
      <c r="C106" s="6">
        <v>8060</v>
      </c>
      <c r="D106" s="30">
        <v>395424</v>
      </c>
      <c r="E106" s="30">
        <v>1568325</v>
      </c>
      <c r="F106" s="3"/>
      <c r="G106" s="3"/>
      <c r="H106" s="3"/>
    </row>
    <row r="107" spans="1:8" ht="17.25">
      <c r="A107" s="11" t="s">
        <v>472</v>
      </c>
      <c r="B107" s="6">
        <v>137</v>
      </c>
      <c r="C107" s="6">
        <v>4245</v>
      </c>
      <c r="D107" s="30">
        <v>179042</v>
      </c>
      <c r="E107" s="30">
        <v>632258</v>
      </c>
      <c r="F107" s="3"/>
      <c r="G107" s="3"/>
      <c r="H107" s="3"/>
    </row>
    <row r="108" spans="1:8" ht="17.25">
      <c r="A108" s="11" t="s">
        <v>473</v>
      </c>
      <c r="B108" s="6">
        <v>86</v>
      </c>
      <c r="C108" s="6">
        <v>6061</v>
      </c>
      <c r="D108" s="30">
        <v>242113</v>
      </c>
      <c r="E108" s="30">
        <v>1403961</v>
      </c>
      <c r="F108" s="3"/>
      <c r="G108" s="3"/>
      <c r="H108" s="3"/>
    </row>
    <row r="109" spans="1:8" ht="17.25">
      <c r="A109" s="11" t="s">
        <v>474</v>
      </c>
      <c r="B109" s="6">
        <v>363</v>
      </c>
      <c r="C109" s="6">
        <v>7555</v>
      </c>
      <c r="D109" s="30">
        <v>317468</v>
      </c>
      <c r="E109" s="30">
        <v>943464</v>
      </c>
      <c r="F109" s="3"/>
      <c r="G109" s="3"/>
      <c r="H109" s="3"/>
    </row>
    <row r="110" spans="1:8" ht="17.25">
      <c r="A110" s="21" t="s">
        <v>475</v>
      </c>
      <c r="B110" s="6">
        <v>42</v>
      </c>
      <c r="C110" s="6">
        <v>6117</v>
      </c>
      <c r="D110" s="30">
        <v>303831</v>
      </c>
      <c r="E110" s="30">
        <v>3822619</v>
      </c>
      <c r="F110" s="3"/>
      <c r="G110" s="3"/>
      <c r="H110" s="3"/>
    </row>
    <row r="111" spans="1:8" ht="17.25">
      <c r="A111" s="11" t="s">
        <v>476</v>
      </c>
      <c r="B111" s="6">
        <v>277</v>
      </c>
      <c r="C111" s="6">
        <v>15951</v>
      </c>
      <c r="D111" s="30">
        <v>738283</v>
      </c>
      <c r="E111" s="30">
        <v>2976992</v>
      </c>
      <c r="F111" s="3"/>
      <c r="G111" s="3"/>
      <c r="H111" s="3"/>
    </row>
    <row r="112" spans="1:8" ht="17.25">
      <c r="A112" s="11" t="s">
        <v>477</v>
      </c>
      <c r="B112" s="6">
        <f>SUM(B113:B118)</f>
        <v>851</v>
      </c>
      <c r="C112" s="6">
        <f>SUM(C113:C118)</f>
        <v>70167</v>
      </c>
      <c r="D112" s="30">
        <f>(SUM(D113:D118))*1</f>
        <v>3528965</v>
      </c>
      <c r="E112" s="30">
        <f>(SUM(E113:E118))*1</f>
        <v>14569090</v>
      </c>
      <c r="F112" s="3"/>
      <c r="G112" s="3"/>
      <c r="H112" s="3"/>
    </row>
    <row r="113" spans="1:8" ht="17.25">
      <c r="A113" s="11" t="s">
        <v>478</v>
      </c>
      <c r="B113" s="6">
        <v>72</v>
      </c>
      <c r="C113" s="6">
        <v>9816</v>
      </c>
      <c r="D113" s="30">
        <v>472150</v>
      </c>
      <c r="E113" s="30">
        <v>2344691</v>
      </c>
      <c r="F113" s="3"/>
      <c r="G113" s="3"/>
      <c r="H113" s="3"/>
    </row>
    <row r="114" spans="1:8" ht="17.25">
      <c r="A114" s="11" t="s">
        <v>479</v>
      </c>
      <c r="B114" s="6">
        <v>121</v>
      </c>
      <c r="C114" s="6">
        <v>11068</v>
      </c>
      <c r="D114" s="30">
        <v>524460</v>
      </c>
      <c r="E114" s="30">
        <v>2215592</v>
      </c>
      <c r="F114" s="3"/>
      <c r="G114" s="3"/>
      <c r="H114" s="3"/>
    </row>
    <row r="115" spans="1:8" ht="17.25">
      <c r="A115" s="11" t="s">
        <v>480</v>
      </c>
      <c r="B115" s="6">
        <v>34</v>
      </c>
      <c r="C115" s="6">
        <v>623</v>
      </c>
      <c r="D115" s="30">
        <v>21080</v>
      </c>
      <c r="E115" s="30">
        <v>91550</v>
      </c>
      <c r="F115" s="3"/>
      <c r="G115" s="3"/>
      <c r="H115" s="3"/>
    </row>
    <row r="116" spans="1:8" ht="17.25">
      <c r="A116" s="11" t="s">
        <v>481</v>
      </c>
      <c r="B116" s="6">
        <v>276</v>
      </c>
      <c r="C116" s="6">
        <v>33361</v>
      </c>
      <c r="D116" s="30">
        <v>1738426</v>
      </c>
      <c r="E116" s="30">
        <v>7114608</v>
      </c>
      <c r="F116" s="3"/>
      <c r="G116" s="3"/>
      <c r="H116" s="3"/>
    </row>
    <row r="117" spans="1:8" ht="17.25">
      <c r="A117" s="11" t="s">
        <v>482</v>
      </c>
      <c r="B117" s="6">
        <v>259</v>
      </c>
      <c r="C117" s="6">
        <v>13243</v>
      </c>
      <c r="D117" s="30">
        <v>693031</v>
      </c>
      <c r="E117" s="30">
        <v>2484754</v>
      </c>
      <c r="F117" s="3"/>
      <c r="G117" s="3"/>
      <c r="H117" s="3"/>
    </row>
    <row r="118" spans="1:8" ht="17.25">
      <c r="A118" s="11" t="s">
        <v>483</v>
      </c>
      <c r="B118" s="6">
        <v>89</v>
      </c>
      <c r="C118" s="6">
        <v>2056</v>
      </c>
      <c r="D118" s="30">
        <v>79818</v>
      </c>
      <c r="E118" s="30">
        <v>317895</v>
      </c>
      <c r="F118" s="3"/>
      <c r="G118" s="3"/>
      <c r="H118" s="3"/>
    </row>
    <row r="119" spans="1:8" ht="17.25">
      <c r="A119" s="11" t="s">
        <v>484</v>
      </c>
      <c r="B119" s="6">
        <f>SUM(B120:B123)</f>
        <v>367</v>
      </c>
      <c r="C119" s="6">
        <f>SUM(C120:C123)</f>
        <v>20122</v>
      </c>
      <c r="D119" s="30">
        <f>(SUM(D120:D123))*1</f>
        <v>747786</v>
      </c>
      <c r="E119" s="30">
        <f>(SUM(E120:E123))*1</f>
        <v>3509635</v>
      </c>
      <c r="F119" s="3"/>
      <c r="G119" s="3"/>
      <c r="H119" s="3"/>
    </row>
    <row r="120" spans="1:8" ht="17.25">
      <c r="A120" s="11" t="s">
        <v>485</v>
      </c>
      <c r="B120" s="6">
        <v>112</v>
      </c>
      <c r="C120" s="6">
        <v>4510</v>
      </c>
      <c r="D120" s="30">
        <v>158453</v>
      </c>
      <c r="E120" s="30">
        <v>678879</v>
      </c>
      <c r="F120" s="3"/>
      <c r="G120" s="3"/>
      <c r="H120" s="3"/>
    </row>
    <row r="121" spans="1:8" ht="17.25">
      <c r="A121" s="11" t="s">
        <v>486</v>
      </c>
      <c r="B121" s="6">
        <v>8</v>
      </c>
      <c r="C121" s="6">
        <v>496</v>
      </c>
      <c r="D121" s="30">
        <v>13672</v>
      </c>
      <c r="E121" s="30">
        <v>166502</v>
      </c>
      <c r="F121" s="3"/>
      <c r="G121" s="3"/>
      <c r="H121" s="3"/>
    </row>
    <row r="122" spans="1:8" ht="17.25">
      <c r="A122" s="11" t="s">
        <v>487</v>
      </c>
      <c r="B122" s="6">
        <v>131</v>
      </c>
      <c r="C122" s="6">
        <v>5777</v>
      </c>
      <c r="D122" s="30">
        <v>199505</v>
      </c>
      <c r="E122" s="30">
        <v>823481</v>
      </c>
      <c r="F122" s="3"/>
      <c r="G122" s="3"/>
      <c r="H122" s="3"/>
    </row>
    <row r="123" spans="1:8" ht="17.25">
      <c r="A123" s="11" t="s">
        <v>488</v>
      </c>
      <c r="B123" s="6">
        <v>116</v>
      </c>
      <c r="C123" s="6">
        <v>9339</v>
      </c>
      <c r="D123" s="30">
        <v>376156</v>
      </c>
      <c r="E123" s="30">
        <v>1840773</v>
      </c>
      <c r="F123" s="3"/>
      <c r="G123" s="3"/>
      <c r="H123" s="3"/>
    </row>
    <row r="124" spans="1:8" ht="17.25">
      <c r="A124" s="11" t="s">
        <v>489</v>
      </c>
      <c r="B124" s="6">
        <f>SUM(B125:B131)</f>
        <v>394</v>
      </c>
      <c r="C124" s="6">
        <f>SUM(C125:C131)</f>
        <v>43221</v>
      </c>
      <c r="D124" s="30">
        <f>(SUM(D125:D131))*1</f>
        <v>2140384</v>
      </c>
      <c r="E124" s="30">
        <f>(SUM(E125:E131))*1</f>
        <v>12701456</v>
      </c>
      <c r="F124" s="3"/>
      <c r="G124" s="3"/>
      <c r="H124" s="3"/>
    </row>
    <row r="125" spans="1:8" ht="17.25">
      <c r="A125" s="11" t="s">
        <v>490</v>
      </c>
      <c r="B125" s="6">
        <v>8</v>
      </c>
      <c r="C125" s="6">
        <v>901</v>
      </c>
      <c r="D125" s="30">
        <v>13763</v>
      </c>
      <c r="E125" s="30">
        <v>116175</v>
      </c>
      <c r="F125" s="3"/>
      <c r="G125" s="3"/>
      <c r="H125" s="3"/>
    </row>
    <row r="126" spans="1:8" ht="17.25">
      <c r="A126" s="11" t="s">
        <v>491</v>
      </c>
      <c r="B126" s="6">
        <v>51</v>
      </c>
      <c r="C126" s="6">
        <v>1516</v>
      </c>
      <c r="D126" s="30">
        <v>46905</v>
      </c>
      <c r="E126" s="30">
        <v>287278</v>
      </c>
      <c r="F126" s="3"/>
      <c r="G126" s="3"/>
      <c r="H126" s="3"/>
    </row>
    <row r="127" spans="1:8" ht="17.25">
      <c r="A127" s="11" t="s">
        <v>492</v>
      </c>
      <c r="B127" s="6">
        <v>191</v>
      </c>
      <c r="C127" s="6">
        <v>30736</v>
      </c>
      <c r="D127" s="30">
        <v>1629371</v>
      </c>
      <c r="E127" s="30">
        <v>9654028</v>
      </c>
      <c r="F127" s="3"/>
      <c r="G127" s="3"/>
      <c r="H127" s="3"/>
    </row>
    <row r="128" spans="1:8" ht="17.25">
      <c r="A128" s="11" t="s">
        <v>493</v>
      </c>
      <c r="B128" s="6">
        <v>64</v>
      </c>
      <c r="C128" s="6">
        <v>6641</v>
      </c>
      <c r="D128" s="30">
        <v>304988</v>
      </c>
      <c r="E128" s="30">
        <v>1490829</v>
      </c>
      <c r="F128" s="3"/>
      <c r="G128" s="3"/>
      <c r="H128" s="3"/>
    </row>
    <row r="129" spans="1:8" ht="17.25">
      <c r="A129" s="11" t="s">
        <v>494</v>
      </c>
      <c r="B129" s="6">
        <v>14</v>
      </c>
      <c r="C129" s="6">
        <v>2029</v>
      </c>
      <c r="D129" s="30">
        <v>90691</v>
      </c>
      <c r="E129" s="30">
        <v>913974</v>
      </c>
      <c r="F129" s="3"/>
      <c r="G129" s="3"/>
      <c r="H129" s="3"/>
    </row>
    <row r="130" spans="1:8" ht="17.25">
      <c r="A130" s="11" t="s">
        <v>495</v>
      </c>
      <c r="B130" s="6">
        <v>41</v>
      </c>
      <c r="C130" s="6">
        <v>518</v>
      </c>
      <c r="D130" s="30">
        <v>21086</v>
      </c>
      <c r="E130" s="30">
        <v>59273</v>
      </c>
      <c r="F130" s="3"/>
      <c r="G130" s="3"/>
      <c r="H130" s="3"/>
    </row>
    <row r="131" spans="1:8" ht="17.25">
      <c r="A131" s="11" t="s">
        <v>496</v>
      </c>
      <c r="B131" s="6">
        <v>25</v>
      </c>
      <c r="C131" s="6">
        <v>880</v>
      </c>
      <c r="D131" s="30">
        <v>33580</v>
      </c>
      <c r="E131" s="30">
        <v>179899</v>
      </c>
      <c r="F131" s="3"/>
      <c r="G131" s="3"/>
      <c r="H131" s="3"/>
    </row>
    <row r="132" spans="1:8" ht="17.25">
      <c r="A132" s="11" t="s">
        <v>497</v>
      </c>
      <c r="B132" s="6">
        <f>SUM(B133:B135)</f>
        <v>1325</v>
      </c>
      <c r="C132" s="6">
        <f>SUM(C133:C135)</f>
        <v>23761</v>
      </c>
      <c r="D132" s="30">
        <f>(SUM(D133:D135))*1</f>
        <v>731569</v>
      </c>
      <c r="E132" s="30">
        <f>(SUM(E133:E135))*1</f>
        <v>2813141</v>
      </c>
      <c r="F132" s="3"/>
      <c r="G132" s="3"/>
      <c r="H132" s="3"/>
    </row>
    <row r="133" spans="1:8" ht="17.25">
      <c r="A133" s="11" t="s">
        <v>498</v>
      </c>
      <c r="B133" s="6">
        <v>927</v>
      </c>
      <c r="C133" s="6">
        <v>13404</v>
      </c>
      <c r="D133" s="30">
        <v>369416</v>
      </c>
      <c r="E133" s="30">
        <v>1395352</v>
      </c>
      <c r="F133" s="3"/>
      <c r="G133" s="3"/>
      <c r="H133" s="3"/>
    </row>
    <row r="134" spans="1:8" ht="17.25">
      <c r="A134" s="11" t="s">
        <v>499</v>
      </c>
      <c r="B134" s="6">
        <v>329</v>
      </c>
      <c r="C134" s="6">
        <v>8258</v>
      </c>
      <c r="D134" s="30">
        <v>295007</v>
      </c>
      <c r="E134" s="30">
        <v>1064222</v>
      </c>
      <c r="F134" s="3"/>
      <c r="G134" s="3"/>
      <c r="H134" s="3"/>
    </row>
    <row r="135" spans="1:8" ht="17.25">
      <c r="A135" s="11" t="s">
        <v>754</v>
      </c>
      <c r="B135" s="6">
        <v>69</v>
      </c>
      <c r="C135" s="6">
        <v>2099</v>
      </c>
      <c r="D135" s="30">
        <v>67146</v>
      </c>
      <c r="E135" s="30">
        <v>353567</v>
      </c>
      <c r="F135" s="3"/>
      <c r="G135" s="3"/>
      <c r="H135" s="3"/>
    </row>
    <row r="136" spans="1:8" ht="17.25">
      <c r="A136" s="11" t="s">
        <v>501</v>
      </c>
      <c r="B136" s="6">
        <f>SUM(B137:B138)</f>
        <v>2532</v>
      </c>
      <c r="C136" s="6">
        <f>SUM(C137:C138)</f>
        <v>54930</v>
      </c>
      <c r="D136" s="30">
        <f>(SUM(D137:D138))*1</f>
        <v>1858994</v>
      </c>
      <c r="E136" s="30">
        <f>(SUM(E137:E138))*1</f>
        <v>8682270</v>
      </c>
      <c r="F136" s="3"/>
      <c r="G136" s="3"/>
      <c r="H136" s="3"/>
    </row>
    <row r="137" spans="1:8" ht="17.25">
      <c r="A137" s="11" t="s">
        <v>502</v>
      </c>
      <c r="B137" s="6">
        <v>756</v>
      </c>
      <c r="C137" s="6">
        <v>17846</v>
      </c>
      <c r="D137" s="30">
        <v>673468</v>
      </c>
      <c r="E137" s="30">
        <v>2593058</v>
      </c>
      <c r="F137" s="3"/>
      <c r="G137" s="3"/>
      <c r="H137" s="3"/>
    </row>
    <row r="138" spans="1:8" ht="17.25">
      <c r="A138" s="11" t="s">
        <v>503</v>
      </c>
      <c r="B138" s="6">
        <v>1776</v>
      </c>
      <c r="C138" s="6">
        <v>37084</v>
      </c>
      <c r="D138" s="30">
        <v>1185526</v>
      </c>
      <c r="E138" s="30">
        <v>6089212</v>
      </c>
      <c r="F138" s="3"/>
      <c r="G138" s="3"/>
      <c r="H138" s="3"/>
    </row>
    <row r="139" spans="1:8" ht="17.25">
      <c r="A139" s="11"/>
      <c r="B139" s="6"/>
      <c r="C139" s="6"/>
      <c r="D139" s="30"/>
      <c r="E139" s="30"/>
      <c r="F139" s="3"/>
      <c r="G139" s="3"/>
      <c r="H139" s="3"/>
    </row>
    <row r="140" spans="1:8" ht="17.25">
      <c r="A140" s="3" t="s">
        <v>504</v>
      </c>
      <c r="B140" s="3">
        <v>35845</v>
      </c>
      <c r="C140" s="16">
        <v>413226</v>
      </c>
      <c r="D140" s="30">
        <v>19771869</v>
      </c>
      <c r="E140" s="30">
        <v>343663041</v>
      </c>
      <c r="F140" s="3"/>
      <c r="G140" s="3"/>
      <c r="H140" s="3"/>
    </row>
    <row r="141" spans="1:8" ht="17.25">
      <c r="A141" s="10" t="s">
        <v>505</v>
      </c>
      <c r="B141" s="6">
        <f>SUM(B142:B150)</f>
        <v>18400</v>
      </c>
      <c r="C141" s="6">
        <f>SUM(C142:C150)</f>
        <v>202212</v>
      </c>
      <c r="D141" s="30">
        <f>(SUM(D142:D150))*1</f>
        <v>9713489</v>
      </c>
      <c r="E141" s="30">
        <f>(SUM(E142:E150))*1</f>
        <v>127766194</v>
      </c>
      <c r="F141" s="3"/>
      <c r="G141" s="3"/>
      <c r="H141" s="3"/>
    </row>
    <row r="142" spans="1:8" ht="17.25">
      <c r="A142" s="10" t="s">
        <v>506</v>
      </c>
      <c r="B142" s="6">
        <v>1515</v>
      </c>
      <c r="C142" s="6">
        <v>14916</v>
      </c>
      <c r="D142" s="30">
        <v>492660</v>
      </c>
      <c r="E142" s="30">
        <v>21112917</v>
      </c>
      <c r="F142" s="3"/>
      <c r="G142" s="3"/>
      <c r="H142" s="3"/>
    </row>
    <row r="143" spans="1:8" ht="17.25">
      <c r="A143" s="10" t="s">
        <v>507</v>
      </c>
      <c r="B143" s="6">
        <v>1492</v>
      </c>
      <c r="C143" s="6">
        <v>16445</v>
      </c>
      <c r="D143" s="30">
        <v>753591</v>
      </c>
      <c r="E143" s="30">
        <v>8598133</v>
      </c>
      <c r="F143" s="3"/>
      <c r="G143" s="3"/>
      <c r="H143" s="3"/>
    </row>
    <row r="144" spans="1:8" ht="17.25">
      <c r="A144" s="10" t="s">
        <v>508</v>
      </c>
      <c r="B144" s="6">
        <v>902</v>
      </c>
      <c r="C144" s="6">
        <v>10114</v>
      </c>
      <c r="D144" s="30">
        <v>434820</v>
      </c>
      <c r="E144" s="30">
        <v>5279833</v>
      </c>
      <c r="F144" s="3"/>
      <c r="G144" s="3"/>
      <c r="H144" s="3"/>
    </row>
    <row r="145" spans="1:8" ht="17.25">
      <c r="A145" s="10" t="s">
        <v>509</v>
      </c>
      <c r="B145" s="6">
        <v>2575</v>
      </c>
      <c r="C145" s="6">
        <v>49678</v>
      </c>
      <c r="D145" s="30">
        <v>2825762</v>
      </c>
      <c r="E145" s="30">
        <v>26270940</v>
      </c>
      <c r="F145" s="3"/>
      <c r="G145" s="3"/>
      <c r="H145" s="3"/>
    </row>
    <row r="146" spans="1:8" ht="17.25">
      <c r="A146" s="10" t="s">
        <v>510</v>
      </c>
      <c r="B146" s="6">
        <v>602</v>
      </c>
      <c r="C146" s="6">
        <v>6554</v>
      </c>
      <c r="D146" s="30">
        <v>348186</v>
      </c>
      <c r="E146" s="30">
        <v>9424726</v>
      </c>
      <c r="F146" s="3"/>
      <c r="G146" s="3"/>
      <c r="H146" s="3"/>
    </row>
    <row r="147" spans="1:8" ht="17.25">
      <c r="A147" s="10" t="s">
        <v>511</v>
      </c>
      <c r="B147" s="6">
        <v>2265</v>
      </c>
      <c r="C147" s="13">
        <v>29522</v>
      </c>
      <c r="D147" s="30">
        <v>1637827</v>
      </c>
      <c r="E147" s="30">
        <v>14126676</v>
      </c>
      <c r="F147" s="3"/>
      <c r="G147" s="3"/>
      <c r="H147" s="3"/>
    </row>
    <row r="148" spans="1:8" ht="17.25">
      <c r="A148" s="10" t="s">
        <v>512</v>
      </c>
      <c r="B148" s="6">
        <v>1150</v>
      </c>
      <c r="C148" s="6">
        <v>11091</v>
      </c>
      <c r="D148" s="30">
        <v>477194</v>
      </c>
      <c r="E148" s="30">
        <v>3890419</v>
      </c>
      <c r="F148" s="3"/>
      <c r="G148" s="3"/>
      <c r="H148" s="3"/>
    </row>
    <row r="149" spans="1:8" ht="17.25">
      <c r="A149" s="10" t="s">
        <v>513</v>
      </c>
      <c r="B149" s="6">
        <v>2761</v>
      </c>
      <c r="C149" s="6">
        <v>26570</v>
      </c>
      <c r="D149" s="30">
        <v>1190180</v>
      </c>
      <c r="E149" s="30">
        <v>10141290</v>
      </c>
      <c r="F149" s="3"/>
      <c r="G149" s="3"/>
      <c r="H149" s="3"/>
    </row>
    <row r="150" spans="1:8" ht="17.25">
      <c r="A150" s="10" t="s">
        <v>514</v>
      </c>
      <c r="B150" s="6">
        <v>5138</v>
      </c>
      <c r="C150" s="6">
        <v>37322</v>
      </c>
      <c r="D150" s="30">
        <v>1553269</v>
      </c>
      <c r="E150" s="30">
        <v>28921260</v>
      </c>
      <c r="F150" s="3"/>
      <c r="G150" s="3"/>
      <c r="H150" s="3"/>
    </row>
    <row r="151" spans="1:8" ht="17.25">
      <c r="A151" s="10" t="s">
        <v>515</v>
      </c>
      <c r="B151" s="6">
        <f>SUM(B152:B160)</f>
        <v>15236</v>
      </c>
      <c r="C151" s="6">
        <f>SUM(C152:C160)</f>
        <v>193057</v>
      </c>
      <c r="D151" s="30">
        <f>(SUM(D152:D160))*1</f>
        <v>9338883</v>
      </c>
      <c r="E151" s="30">
        <f>(SUM(E152:E160))*1</f>
        <v>184633080</v>
      </c>
      <c r="F151" s="3"/>
      <c r="G151" s="3"/>
      <c r="H151" s="3"/>
    </row>
    <row r="152" spans="1:8" ht="17.25">
      <c r="A152" s="10" t="s">
        <v>516</v>
      </c>
      <c r="B152" s="6">
        <v>1190</v>
      </c>
      <c r="C152" s="6">
        <v>12977</v>
      </c>
      <c r="D152" s="30">
        <v>578973</v>
      </c>
      <c r="E152" s="30">
        <v>10658958</v>
      </c>
      <c r="F152" s="3"/>
      <c r="G152" s="3"/>
      <c r="H152" s="3"/>
    </row>
    <row r="153" spans="1:8" ht="17.25">
      <c r="A153" s="10" t="s">
        <v>517</v>
      </c>
      <c r="B153" s="6">
        <v>754</v>
      </c>
      <c r="C153" s="6">
        <v>25206</v>
      </c>
      <c r="D153" s="30">
        <v>1537474</v>
      </c>
      <c r="E153" s="30">
        <v>44137206</v>
      </c>
      <c r="F153" s="3"/>
      <c r="G153" s="3"/>
      <c r="H153" s="3"/>
    </row>
    <row r="154" spans="1:8" ht="17.25">
      <c r="A154" s="10" t="s">
        <v>518</v>
      </c>
      <c r="B154" s="6">
        <v>4678</v>
      </c>
      <c r="C154" s="6">
        <v>54127</v>
      </c>
      <c r="D154" s="30">
        <v>2941055</v>
      </c>
      <c r="E154" s="30">
        <v>39087146</v>
      </c>
      <c r="F154" s="3"/>
      <c r="G154" s="3"/>
      <c r="H154" s="3"/>
    </row>
    <row r="155" spans="1:8" ht="17.25">
      <c r="A155" s="10" t="s">
        <v>519</v>
      </c>
      <c r="B155" s="6">
        <v>4094</v>
      </c>
      <c r="C155" s="6">
        <v>53920</v>
      </c>
      <c r="D155" s="30">
        <v>2013711</v>
      </c>
      <c r="E155" s="30">
        <v>39806789</v>
      </c>
      <c r="F155" s="3"/>
      <c r="G155" s="3"/>
      <c r="H155" s="3"/>
    </row>
    <row r="156" spans="1:8" ht="17.25">
      <c r="A156" s="10" t="s">
        <v>520</v>
      </c>
      <c r="B156" s="6">
        <v>194</v>
      </c>
      <c r="C156" s="6">
        <v>1278</v>
      </c>
      <c r="D156" s="30">
        <v>65499</v>
      </c>
      <c r="E156" s="30">
        <v>2479786</v>
      </c>
      <c r="F156" s="3"/>
      <c r="G156" s="3"/>
      <c r="H156" s="3"/>
    </row>
    <row r="157" spans="1:8" ht="17.25">
      <c r="A157" s="10" t="s">
        <v>521</v>
      </c>
      <c r="B157" s="6">
        <v>834</v>
      </c>
      <c r="C157" s="6">
        <v>7329</v>
      </c>
      <c r="D157" s="30">
        <v>444952</v>
      </c>
      <c r="E157" s="30">
        <v>10092384</v>
      </c>
      <c r="F157" s="3"/>
      <c r="G157" s="3"/>
      <c r="H157" s="3"/>
    </row>
    <row r="158" spans="1:8" ht="17.25">
      <c r="A158" s="10" t="s">
        <v>522</v>
      </c>
      <c r="B158" s="6">
        <v>330</v>
      </c>
      <c r="C158" s="6">
        <v>3883</v>
      </c>
      <c r="D158" s="30">
        <v>173996</v>
      </c>
      <c r="E158" s="30">
        <v>11958509</v>
      </c>
      <c r="F158" s="3"/>
      <c r="G158" s="3"/>
      <c r="H158" s="3"/>
    </row>
    <row r="159" spans="1:8" ht="17.25">
      <c r="A159" s="10" t="s">
        <v>523</v>
      </c>
      <c r="B159" s="6">
        <v>372</v>
      </c>
      <c r="C159" s="6">
        <v>11949</v>
      </c>
      <c r="D159" s="30">
        <v>657333</v>
      </c>
      <c r="E159" s="30">
        <v>9053140</v>
      </c>
      <c r="F159" s="3"/>
      <c r="G159" s="3"/>
      <c r="H159" s="3"/>
    </row>
    <row r="160" spans="1:8" ht="17.25">
      <c r="A160" s="10" t="s">
        <v>524</v>
      </c>
      <c r="B160" s="6">
        <v>2790</v>
      </c>
      <c r="C160" s="13">
        <v>22388</v>
      </c>
      <c r="D160" s="30">
        <v>925890</v>
      </c>
      <c r="E160" s="30">
        <v>17359162</v>
      </c>
      <c r="F160" s="3"/>
      <c r="G160" s="3"/>
      <c r="H160" s="3"/>
    </row>
    <row r="161" spans="1:8" ht="17.25">
      <c r="A161" s="10" t="s">
        <v>525</v>
      </c>
      <c r="B161" s="6">
        <v>2209</v>
      </c>
      <c r="C161" s="13">
        <v>17957</v>
      </c>
      <c r="D161" s="30">
        <v>719497</v>
      </c>
      <c r="E161" s="30">
        <v>31263767</v>
      </c>
      <c r="F161" s="3"/>
      <c r="G161" s="3"/>
      <c r="H161" s="3"/>
    </row>
    <row r="162" spans="1:8" ht="17.25">
      <c r="A162" s="3"/>
      <c r="B162" s="3"/>
      <c r="C162" s="3"/>
      <c r="D162" s="30"/>
      <c r="E162" s="30"/>
      <c r="F162" s="3"/>
      <c r="G162" s="3"/>
      <c r="H162" s="3"/>
    </row>
    <row r="163" spans="1:8" ht="17.25">
      <c r="A163" s="10" t="s">
        <v>526</v>
      </c>
      <c r="B163" s="6">
        <f>+B164+B168+B171+B172+B175+B179+B180+B181+B185+B188+B191+B196</f>
        <v>76425</v>
      </c>
      <c r="C163" s="6">
        <f>+C164+C168+C171+C172+C175+C179+C180+C181+C185+C188+C191+C196</f>
        <v>837806</v>
      </c>
      <c r="D163" s="30">
        <v>18152597</v>
      </c>
      <c r="E163" s="30">
        <v>178067530</v>
      </c>
      <c r="F163" s="3"/>
      <c r="G163" s="3"/>
      <c r="H163" s="3"/>
    </row>
    <row r="164" spans="1:8" ht="17.25">
      <c r="A164" s="10" t="s">
        <v>527</v>
      </c>
      <c r="B164" s="6">
        <f>SUM(B165:B167)</f>
        <v>5559</v>
      </c>
      <c r="C164" s="6">
        <f>SUM(C165:C167)</f>
        <v>76439</v>
      </c>
      <c r="D164" s="30">
        <f>(SUM(D165:D167))*1</f>
        <v>2834908</v>
      </c>
      <c r="E164" s="30">
        <f>(SUM(E165:E167))*1</f>
        <v>37334730</v>
      </c>
      <c r="F164" s="3"/>
      <c r="G164" s="3"/>
      <c r="H164" s="3"/>
    </row>
    <row r="165" spans="1:8" ht="17.25">
      <c r="A165" s="10" t="s">
        <v>528</v>
      </c>
      <c r="B165" s="6">
        <v>2518</v>
      </c>
      <c r="C165" s="6">
        <v>53765</v>
      </c>
      <c r="D165" s="30">
        <v>2253791</v>
      </c>
      <c r="E165" s="30">
        <v>33212739</v>
      </c>
      <c r="F165" s="3"/>
      <c r="G165" s="3"/>
      <c r="H165" s="3"/>
    </row>
    <row r="166" spans="1:8" ht="17.25">
      <c r="A166" s="10" t="s">
        <v>529</v>
      </c>
      <c r="B166" s="6">
        <v>699</v>
      </c>
      <c r="C166" s="6">
        <v>5301</v>
      </c>
      <c r="D166" s="30">
        <v>162021</v>
      </c>
      <c r="E166" s="30">
        <v>1812865</v>
      </c>
      <c r="F166" s="3"/>
      <c r="G166" s="3"/>
      <c r="H166" s="3"/>
    </row>
    <row r="167" spans="1:8" ht="17.25">
      <c r="A167" s="10" t="s">
        <v>530</v>
      </c>
      <c r="B167" s="6">
        <v>2342</v>
      </c>
      <c r="C167" s="6">
        <v>17373</v>
      </c>
      <c r="D167" s="30">
        <v>419096</v>
      </c>
      <c r="E167" s="30">
        <v>2309126</v>
      </c>
      <c r="F167" s="3"/>
      <c r="G167" s="3"/>
      <c r="H167" s="3"/>
    </row>
    <row r="168" spans="1:8" ht="17.25">
      <c r="A168" s="10" t="s">
        <v>531</v>
      </c>
      <c r="B168" s="6">
        <f>SUM(B169:B170)</f>
        <v>4001</v>
      </c>
      <c r="C168" s="6">
        <f>SUM(C169:C170)</f>
        <v>30846</v>
      </c>
      <c r="D168" s="30">
        <f>(SUM(D169:D170))*1</f>
        <v>798196</v>
      </c>
      <c r="E168" s="30">
        <f>(SUM(E169:E170))*1</f>
        <v>5802749</v>
      </c>
      <c r="F168" s="3"/>
      <c r="G168" s="3"/>
      <c r="H168" s="3"/>
    </row>
    <row r="169" spans="1:8" ht="17.25">
      <c r="A169" s="10" t="s">
        <v>532</v>
      </c>
      <c r="B169" s="6">
        <v>1775</v>
      </c>
      <c r="C169" s="6">
        <v>13516</v>
      </c>
      <c r="D169" s="30">
        <v>404762</v>
      </c>
      <c r="E169" s="30">
        <v>3112748</v>
      </c>
      <c r="F169" s="3"/>
      <c r="G169" s="3"/>
      <c r="H169" s="3"/>
    </row>
    <row r="170" spans="1:8" ht="17.25">
      <c r="A170" s="10" t="s">
        <v>533</v>
      </c>
      <c r="B170" s="6">
        <v>2226</v>
      </c>
      <c r="C170" s="6">
        <v>17330</v>
      </c>
      <c r="D170" s="30">
        <v>393434</v>
      </c>
      <c r="E170" s="30">
        <v>2690001</v>
      </c>
      <c r="F170" s="3"/>
      <c r="G170" s="3"/>
      <c r="H170" s="3"/>
    </row>
    <row r="171" spans="1:8" ht="17.25">
      <c r="A171" s="10" t="s">
        <v>534</v>
      </c>
      <c r="B171" s="6">
        <v>3244</v>
      </c>
      <c r="C171" s="6">
        <v>23181</v>
      </c>
      <c r="D171" s="30">
        <v>608341</v>
      </c>
      <c r="E171" s="30">
        <v>6150841</v>
      </c>
      <c r="F171" s="3"/>
      <c r="G171" s="3"/>
      <c r="H171" s="3"/>
    </row>
    <row r="172" spans="1:8" ht="17.25">
      <c r="A172" s="10" t="s">
        <v>535</v>
      </c>
      <c r="B172" s="6">
        <f>SUM(B173:B174)</f>
        <v>4924</v>
      </c>
      <c r="C172" s="6">
        <f>SUM(C173:C174)</f>
        <v>60203</v>
      </c>
      <c r="D172" s="30">
        <f>(SUM(D173:D174))*1</f>
        <v>1667918</v>
      </c>
      <c r="E172" s="30">
        <f>(SUM(E173:E174))*1</f>
        <v>13251108</v>
      </c>
      <c r="F172" s="3"/>
      <c r="G172" s="3"/>
      <c r="H172" s="3"/>
    </row>
    <row r="173" spans="1:8" ht="17.25">
      <c r="A173" s="10" t="s">
        <v>536</v>
      </c>
      <c r="B173" s="6">
        <v>4049</v>
      </c>
      <c r="C173" s="6">
        <v>53387</v>
      </c>
      <c r="D173" s="30">
        <v>1502312</v>
      </c>
      <c r="E173" s="30">
        <v>12096377</v>
      </c>
      <c r="F173" s="3"/>
      <c r="G173" s="3"/>
      <c r="H173" s="3"/>
    </row>
    <row r="174" spans="1:8" ht="17.25">
      <c r="A174" s="10" t="s">
        <v>537</v>
      </c>
      <c r="B174" s="6">
        <v>875</v>
      </c>
      <c r="C174" s="6">
        <v>6816</v>
      </c>
      <c r="D174" s="30">
        <v>165606</v>
      </c>
      <c r="E174" s="30">
        <v>1154731</v>
      </c>
      <c r="F174" s="3"/>
      <c r="G174" s="3"/>
      <c r="H174" s="3"/>
    </row>
    <row r="175" spans="1:8" ht="17.25">
      <c r="A175" s="10" t="s">
        <v>538</v>
      </c>
      <c r="B175" s="6">
        <f>SUM(B176:B178)</f>
        <v>15210</v>
      </c>
      <c r="C175" s="6">
        <f>SUM(C176:C178)</f>
        <v>187518</v>
      </c>
      <c r="D175" s="30">
        <f>(SUM(D176:D178))*1</f>
        <v>3172064</v>
      </c>
      <c r="E175" s="30">
        <f>(SUM(E176:E178))*1</f>
        <v>29632064</v>
      </c>
      <c r="F175" s="3"/>
      <c r="G175" s="3"/>
      <c r="H175" s="3"/>
    </row>
    <row r="176" spans="1:8" ht="17.25">
      <c r="A176" s="10" t="s">
        <v>539</v>
      </c>
      <c r="B176" s="6">
        <v>9469</v>
      </c>
      <c r="C176" s="6">
        <v>164306</v>
      </c>
      <c r="D176" s="30">
        <v>2775183</v>
      </c>
      <c r="E176" s="30">
        <v>25743730</v>
      </c>
      <c r="F176" s="3"/>
      <c r="G176" s="3"/>
      <c r="H176" s="3"/>
    </row>
    <row r="177" spans="1:8" ht="17.25">
      <c r="A177" s="10" t="s">
        <v>540</v>
      </c>
      <c r="B177" s="6">
        <v>3530</v>
      </c>
      <c r="C177" s="6">
        <v>14878</v>
      </c>
      <c r="D177" s="30">
        <v>237276</v>
      </c>
      <c r="E177" s="30">
        <v>1847800</v>
      </c>
      <c r="F177" s="3"/>
      <c r="G177" s="3"/>
      <c r="H177" s="3"/>
    </row>
    <row r="178" spans="1:8" ht="17.25">
      <c r="A178" s="10" t="s">
        <v>541</v>
      </c>
      <c r="B178" s="6">
        <v>2211</v>
      </c>
      <c r="C178" s="6">
        <v>8334</v>
      </c>
      <c r="D178" s="30">
        <v>159605</v>
      </c>
      <c r="E178" s="30">
        <v>2040534</v>
      </c>
      <c r="F178" s="3"/>
      <c r="G178" s="3"/>
      <c r="H178" s="3"/>
    </row>
    <row r="179" spans="1:8" ht="17.25">
      <c r="A179" s="10" t="s">
        <v>542</v>
      </c>
      <c r="B179" s="6">
        <v>6648</v>
      </c>
      <c r="C179" s="6">
        <v>75620</v>
      </c>
      <c r="D179" s="30">
        <v>1548576</v>
      </c>
      <c r="E179" s="30">
        <v>16268104</v>
      </c>
      <c r="F179" s="3"/>
      <c r="G179" s="3"/>
      <c r="H179" s="3"/>
    </row>
    <row r="180" spans="1:8" ht="17.25">
      <c r="A180" s="10" t="s">
        <v>543</v>
      </c>
      <c r="B180" s="6">
        <v>5447</v>
      </c>
      <c r="C180" s="6">
        <v>34282</v>
      </c>
      <c r="D180" s="30">
        <v>529394</v>
      </c>
      <c r="E180" s="30">
        <v>9521070</v>
      </c>
      <c r="F180" s="3"/>
      <c r="G180" s="3"/>
      <c r="H180" s="3"/>
    </row>
    <row r="181" spans="1:8" ht="17.25">
      <c r="A181" s="10" t="s">
        <v>544</v>
      </c>
      <c r="B181" s="6">
        <f>SUM(B182:B184)</f>
        <v>12531</v>
      </c>
      <c r="C181" s="6">
        <f>SUM(C182:C184)</f>
        <v>120728</v>
      </c>
      <c r="D181" s="30">
        <f>(SUM(D182:D184))*1</f>
        <v>2132624</v>
      </c>
      <c r="E181" s="30">
        <f>(SUM(E182:E184))*1</f>
        <v>17268500</v>
      </c>
      <c r="F181" s="3"/>
      <c r="G181" s="3"/>
      <c r="H181" s="3"/>
    </row>
    <row r="182" spans="1:8" ht="17.25">
      <c r="A182" s="10" t="s">
        <v>545</v>
      </c>
      <c r="B182" s="6">
        <v>7713</v>
      </c>
      <c r="C182" s="6">
        <v>93177</v>
      </c>
      <c r="D182" s="30">
        <v>1565349</v>
      </c>
      <c r="E182" s="30">
        <v>12689470</v>
      </c>
      <c r="F182" s="3"/>
      <c r="G182" s="3"/>
      <c r="H182" s="3"/>
    </row>
    <row r="183" spans="1:8" ht="17.25">
      <c r="A183" s="10" t="s">
        <v>546</v>
      </c>
      <c r="B183" s="6">
        <v>2292</v>
      </c>
      <c r="C183" s="6">
        <v>16076</v>
      </c>
      <c r="D183" s="30">
        <v>253119</v>
      </c>
      <c r="E183" s="30">
        <v>2182598</v>
      </c>
      <c r="F183" s="3"/>
      <c r="G183" s="3"/>
      <c r="H183" s="3"/>
    </row>
    <row r="184" spans="1:8" ht="17.25">
      <c r="A184" s="10" t="s">
        <v>547</v>
      </c>
      <c r="B184" s="6">
        <v>2526</v>
      </c>
      <c r="C184" s="6">
        <v>11475</v>
      </c>
      <c r="D184" s="30">
        <v>314156</v>
      </c>
      <c r="E184" s="30">
        <v>2396432</v>
      </c>
      <c r="F184" s="3"/>
      <c r="G184" s="3"/>
      <c r="H184" s="3"/>
    </row>
    <row r="185" spans="1:8" ht="17.25">
      <c r="A185" s="10" t="s">
        <v>548</v>
      </c>
      <c r="B185" s="6">
        <f>SUM(B186:B187)</f>
        <v>4172</v>
      </c>
      <c r="C185" s="6">
        <f>SUM(C186:C187)</f>
        <v>37281</v>
      </c>
      <c r="D185" s="30">
        <f>(SUM(D186:D187))*1</f>
        <v>587434</v>
      </c>
      <c r="E185" s="30">
        <f>(SUM(E186:E187))*1</f>
        <v>5399451</v>
      </c>
      <c r="F185" s="3"/>
      <c r="G185" s="3"/>
      <c r="H185" s="3"/>
    </row>
    <row r="186" spans="1:8" ht="17.25">
      <c r="A186" s="10" t="s">
        <v>549</v>
      </c>
      <c r="B186" s="6">
        <v>2388</v>
      </c>
      <c r="C186" s="6">
        <v>22279</v>
      </c>
      <c r="D186" s="30">
        <v>375289</v>
      </c>
      <c r="E186" s="30">
        <v>3398860</v>
      </c>
      <c r="F186" s="3"/>
      <c r="G186" s="3"/>
      <c r="H186" s="3"/>
    </row>
    <row r="187" spans="1:8" ht="17.25">
      <c r="A187" s="10" t="s">
        <v>550</v>
      </c>
      <c r="B187" s="6">
        <v>1784</v>
      </c>
      <c r="C187" s="6">
        <v>15002</v>
      </c>
      <c r="D187" s="30">
        <v>212145</v>
      </c>
      <c r="E187" s="30">
        <v>2000591</v>
      </c>
      <c r="F187" s="3"/>
      <c r="G187" s="3"/>
      <c r="H187" s="3"/>
    </row>
    <row r="188" spans="1:8" ht="17.25">
      <c r="A188" s="10" t="s">
        <v>551</v>
      </c>
      <c r="B188" s="6">
        <f>SUM(B189:B190)</f>
        <v>2376</v>
      </c>
      <c r="C188" s="6">
        <f>SUM(C189:C190)</f>
        <v>108367</v>
      </c>
      <c r="D188" s="30">
        <f>(SUM(D189:D190))*1</f>
        <v>1957123</v>
      </c>
      <c r="E188" s="30">
        <f>(SUM(E189:E190))*1</f>
        <v>19728888</v>
      </c>
      <c r="F188" s="3"/>
      <c r="G188" s="3"/>
      <c r="H188" s="3"/>
    </row>
    <row r="189" spans="1:8" ht="17.25">
      <c r="A189" s="10" t="s">
        <v>552</v>
      </c>
      <c r="B189" s="6">
        <v>453</v>
      </c>
      <c r="C189" s="6">
        <v>77910</v>
      </c>
      <c r="D189" s="30">
        <v>1386786</v>
      </c>
      <c r="E189" s="30">
        <v>12426234</v>
      </c>
      <c r="F189" s="3"/>
      <c r="G189" s="3"/>
      <c r="H189" s="3"/>
    </row>
    <row r="190" spans="1:8" ht="17.25">
      <c r="A190" s="10" t="s">
        <v>553</v>
      </c>
      <c r="B190" s="6">
        <v>1923</v>
      </c>
      <c r="C190" s="6">
        <v>30457</v>
      </c>
      <c r="D190" s="30">
        <v>570337</v>
      </c>
      <c r="E190" s="30">
        <v>7302654</v>
      </c>
      <c r="F190" s="3"/>
      <c r="G190" s="3"/>
      <c r="H190" s="3"/>
    </row>
    <row r="191" spans="1:8" ht="17.25">
      <c r="A191" s="10" t="s">
        <v>554</v>
      </c>
      <c r="B191" s="6">
        <f>SUM(B192:B195)</f>
        <v>8346</v>
      </c>
      <c r="C191" s="6">
        <f>SUM(C192:C195)</f>
        <v>44510</v>
      </c>
      <c r="D191" s="30">
        <f>(SUM(D192:D195))*1</f>
        <v>989484</v>
      </c>
      <c r="E191" s="30">
        <f>(SUM(E192:E195))*1</f>
        <v>6993256</v>
      </c>
      <c r="F191" s="3"/>
      <c r="G191" s="3"/>
      <c r="H191" s="3"/>
    </row>
    <row r="192" spans="1:8" ht="17.25">
      <c r="A192" s="10" t="s">
        <v>199</v>
      </c>
      <c r="B192" s="6">
        <v>1501</v>
      </c>
      <c r="C192" s="6">
        <v>6414</v>
      </c>
      <c r="D192" s="30">
        <v>107289</v>
      </c>
      <c r="E192" s="30">
        <v>514622</v>
      </c>
      <c r="F192" s="3"/>
      <c r="G192" s="3"/>
      <c r="H192" s="3"/>
    </row>
    <row r="193" spans="1:8" ht="17.25">
      <c r="A193" s="10" t="s">
        <v>555</v>
      </c>
      <c r="B193" s="6">
        <v>3014</v>
      </c>
      <c r="C193" s="6">
        <v>18780</v>
      </c>
      <c r="D193" s="30">
        <v>294524</v>
      </c>
      <c r="E193" s="30">
        <v>2454933</v>
      </c>
      <c r="F193" s="3"/>
      <c r="G193" s="3"/>
      <c r="H193" s="3"/>
    </row>
    <row r="194" spans="1:8" ht="17.25">
      <c r="A194" s="10" t="s">
        <v>556</v>
      </c>
      <c r="B194" s="6">
        <v>956</v>
      </c>
      <c r="C194" s="6">
        <v>4296</v>
      </c>
      <c r="D194" s="30">
        <v>101129</v>
      </c>
      <c r="E194" s="30">
        <v>569026</v>
      </c>
      <c r="F194" s="3"/>
      <c r="G194" s="3"/>
      <c r="H194" s="3"/>
    </row>
    <row r="195" spans="1:8" ht="17.25">
      <c r="A195" s="10" t="s">
        <v>557</v>
      </c>
      <c r="B195" s="6">
        <v>2875</v>
      </c>
      <c r="C195" s="6">
        <v>15020</v>
      </c>
      <c r="D195" s="30">
        <v>486542</v>
      </c>
      <c r="E195" s="30">
        <v>3454675</v>
      </c>
      <c r="F195" s="3"/>
      <c r="G195" s="3"/>
      <c r="H195" s="3"/>
    </row>
    <row r="196" spans="1:8" ht="17.25">
      <c r="A196" s="10" t="s">
        <v>558</v>
      </c>
      <c r="B196" s="6">
        <f>SUM(B197:B199)</f>
        <v>3967</v>
      </c>
      <c r="C196" s="6">
        <f>SUM(C197:C199)</f>
        <v>38831</v>
      </c>
      <c r="D196" s="30">
        <f>(SUM(D197:D199))*1</f>
        <v>1326535</v>
      </c>
      <c r="E196" s="30">
        <f>(SUM(E197:E199))*1</f>
        <v>10716769</v>
      </c>
      <c r="F196" s="3"/>
      <c r="G196" s="3"/>
      <c r="H196" s="3"/>
    </row>
    <row r="197" spans="1:8" ht="17.25">
      <c r="A197" s="10" t="s">
        <v>559</v>
      </c>
      <c r="B197" s="6">
        <v>1276</v>
      </c>
      <c r="C197" s="6">
        <v>15935</v>
      </c>
      <c r="D197" s="30">
        <v>573755</v>
      </c>
      <c r="E197" s="30">
        <v>5733937</v>
      </c>
      <c r="F197" s="3"/>
      <c r="G197" s="3"/>
      <c r="H197" s="3"/>
    </row>
    <row r="198" spans="1:8" ht="17.25">
      <c r="A198" s="10" t="s">
        <v>560</v>
      </c>
      <c r="B198" s="6">
        <v>342</v>
      </c>
      <c r="C198" s="6">
        <v>2932</v>
      </c>
      <c r="D198" s="30">
        <v>75197</v>
      </c>
      <c r="E198" s="30">
        <v>453172</v>
      </c>
      <c r="F198" s="3"/>
      <c r="G198" s="3"/>
      <c r="H198" s="3"/>
    </row>
    <row r="199" spans="1:8" ht="17.25">
      <c r="A199" s="10" t="s">
        <v>561</v>
      </c>
      <c r="B199" s="6">
        <v>2349</v>
      </c>
      <c r="C199" s="6">
        <v>19964</v>
      </c>
      <c r="D199" s="30">
        <v>677583</v>
      </c>
      <c r="E199" s="30">
        <v>4529660</v>
      </c>
      <c r="F199" s="3"/>
      <c r="G199" s="3"/>
      <c r="H199" s="3"/>
    </row>
    <row r="200" spans="1:8" ht="17.25">
      <c r="A200" s="10"/>
      <c r="B200" s="6"/>
      <c r="C200" s="6"/>
      <c r="D200" s="30"/>
      <c r="E200" s="30"/>
      <c r="F200" s="3"/>
      <c r="G200" s="3"/>
      <c r="H200" s="3"/>
    </row>
    <row r="201" spans="1:8" ht="18">
      <c r="A201" s="10" t="s">
        <v>745</v>
      </c>
      <c r="B201" s="6">
        <f>+B202+B205+B208+B211+B218+B221+B224+B231+B234</f>
        <v>11440</v>
      </c>
      <c r="C201" s="6">
        <v>199815</v>
      </c>
      <c r="D201" s="30">
        <v>6201957</v>
      </c>
      <c r="E201" s="30">
        <v>18845179</v>
      </c>
      <c r="F201" s="3"/>
      <c r="G201" s="3"/>
      <c r="H201" s="3"/>
    </row>
    <row r="202" spans="1:8" ht="17.25">
      <c r="A202" s="10" t="s">
        <v>562</v>
      </c>
      <c r="B202" s="6">
        <f>SUM(B203:B204)</f>
        <v>276</v>
      </c>
      <c r="C202" s="6">
        <f>SUM(C203:C204)</f>
        <v>6642</v>
      </c>
      <c r="D202" s="30">
        <f>(SUM(D203:D204))*1</f>
        <v>301350</v>
      </c>
      <c r="E202" s="30">
        <f>(SUM(E203:E204))*1</f>
        <v>1645386</v>
      </c>
      <c r="F202" s="3"/>
      <c r="G202" s="3"/>
      <c r="H202" s="3"/>
    </row>
    <row r="203" spans="1:8" ht="17.25">
      <c r="A203" s="10" t="s">
        <v>563</v>
      </c>
      <c r="B203" s="6">
        <v>170</v>
      </c>
      <c r="C203" s="6">
        <v>5211</v>
      </c>
      <c r="D203" s="30">
        <v>223597</v>
      </c>
      <c r="E203" s="30">
        <v>1190778</v>
      </c>
      <c r="F203" s="3"/>
      <c r="G203" s="3"/>
      <c r="H203" s="3"/>
    </row>
    <row r="204" spans="1:8" ht="17.25">
      <c r="A204" s="10" t="s">
        <v>564</v>
      </c>
      <c r="B204" s="6">
        <v>106</v>
      </c>
      <c r="C204" s="13">
        <v>1431</v>
      </c>
      <c r="D204" s="30">
        <v>77753</v>
      </c>
      <c r="E204" s="30">
        <v>454608</v>
      </c>
      <c r="F204" s="3"/>
      <c r="G204" s="3"/>
      <c r="H204" s="3"/>
    </row>
    <row r="205" spans="1:8" ht="17.25">
      <c r="A205" s="10" t="s">
        <v>565</v>
      </c>
      <c r="B205" s="6">
        <f>SUM(B206:B207)</f>
        <v>133</v>
      </c>
      <c r="C205" s="6" t="s">
        <v>5</v>
      </c>
      <c r="D205" s="30" t="s">
        <v>4</v>
      </c>
      <c r="E205" s="30" t="s">
        <v>4</v>
      </c>
      <c r="F205" s="3"/>
      <c r="G205" s="3"/>
      <c r="H205" s="3"/>
    </row>
    <row r="206" spans="1:8" ht="17.25">
      <c r="A206" s="10" t="s">
        <v>567</v>
      </c>
      <c r="B206" s="6">
        <v>109</v>
      </c>
      <c r="C206" s="13">
        <v>3058</v>
      </c>
      <c r="D206" s="30">
        <v>172319</v>
      </c>
      <c r="E206" s="30">
        <v>933812</v>
      </c>
      <c r="F206" s="3"/>
      <c r="G206" s="3"/>
      <c r="H206" s="3"/>
    </row>
    <row r="207" spans="1:8" ht="17.25">
      <c r="A207" s="10" t="s">
        <v>568</v>
      </c>
      <c r="B207" s="6">
        <v>24</v>
      </c>
      <c r="C207" s="6" t="s">
        <v>214</v>
      </c>
      <c r="D207" s="30" t="s">
        <v>4</v>
      </c>
      <c r="E207" s="30" t="s">
        <v>4</v>
      </c>
      <c r="F207" s="3"/>
      <c r="G207" s="3"/>
      <c r="H207" s="3"/>
    </row>
    <row r="208" spans="1:8" ht="17.25">
      <c r="A208" s="10" t="s">
        <v>569</v>
      </c>
      <c r="B208" s="6">
        <f>SUM(B209:B210)</f>
        <v>4359</v>
      </c>
      <c r="C208" s="6">
        <f>SUM(C209:C210)</f>
        <v>42888</v>
      </c>
      <c r="D208" s="30">
        <f>(SUM(D209:D210))*1</f>
        <v>1480022</v>
      </c>
      <c r="E208" s="30">
        <f>(SUM(E209:E210))*1</f>
        <v>4678497</v>
      </c>
      <c r="F208" s="3"/>
      <c r="G208" s="3"/>
      <c r="H208" s="3"/>
    </row>
    <row r="209" spans="1:8" ht="17.25">
      <c r="A209" s="10" t="s">
        <v>570</v>
      </c>
      <c r="B209" s="6">
        <v>2228</v>
      </c>
      <c r="C209" s="6">
        <v>25026</v>
      </c>
      <c r="D209" s="30">
        <v>918010</v>
      </c>
      <c r="E209" s="30">
        <v>2728754</v>
      </c>
      <c r="F209" s="3"/>
      <c r="G209" s="3"/>
      <c r="H209" s="3"/>
    </row>
    <row r="210" spans="1:8" ht="17.25">
      <c r="A210" s="10" t="s">
        <v>571</v>
      </c>
      <c r="B210" s="6">
        <v>2131</v>
      </c>
      <c r="C210" s="6">
        <v>17862</v>
      </c>
      <c r="D210" s="30">
        <v>562012</v>
      </c>
      <c r="E210" s="30">
        <v>1949743</v>
      </c>
      <c r="F210" s="3"/>
      <c r="G210" s="3"/>
      <c r="H210" s="3"/>
    </row>
    <row r="211" spans="1:8" ht="17.25">
      <c r="A211" s="10" t="s">
        <v>572</v>
      </c>
      <c r="B211" s="6">
        <f>SUM(B212:B217)</f>
        <v>2639</v>
      </c>
      <c r="C211" s="6">
        <f>SUM(C212:C217)</f>
        <v>60321</v>
      </c>
      <c r="D211" s="30">
        <f>(SUM(D212:D217))*1</f>
        <v>1371426</v>
      </c>
      <c r="E211" s="30">
        <f>(SUM(E212:E217))*1</f>
        <v>3537296</v>
      </c>
      <c r="F211" s="3"/>
      <c r="G211" s="3"/>
      <c r="H211" s="3"/>
    </row>
    <row r="212" spans="1:8" ht="17.25">
      <c r="A212" s="10" t="s">
        <v>573</v>
      </c>
      <c r="B212" s="6">
        <v>84</v>
      </c>
      <c r="C212" s="6">
        <v>6818</v>
      </c>
      <c r="D212" s="30">
        <v>295984</v>
      </c>
      <c r="E212" s="30">
        <v>491113</v>
      </c>
      <c r="F212" s="3"/>
      <c r="G212" s="3"/>
      <c r="H212" s="3"/>
    </row>
    <row r="213" spans="1:8" ht="17.25">
      <c r="A213" s="10" t="s">
        <v>574</v>
      </c>
      <c r="B213" s="6">
        <v>37</v>
      </c>
      <c r="C213" s="6">
        <v>933</v>
      </c>
      <c r="D213" s="30">
        <v>26339</v>
      </c>
      <c r="E213" s="30">
        <v>90281</v>
      </c>
      <c r="F213" s="3"/>
      <c r="G213" s="3"/>
      <c r="H213" s="3"/>
    </row>
    <row r="214" spans="1:8" ht="17.25">
      <c r="A214" s="10" t="s">
        <v>575</v>
      </c>
      <c r="B214" s="6">
        <v>1691</v>
      </c>
      <c r="C214" s="6">
        <v>10392</v>
      </c>
      <c r="D214" s="30">
        <v>212608</v>
      </c>
      <c r="E214" s="30">
        <v>1096742</v>
      </c>
      <c r="F214" s="3"/>
      <c r="G214" s="3"/>
      <c r="H214" s="3"/>
    </row>
    <row r="215" spans="1:8" ht="17.25">
      <c r="A215" s="10" t="s">
        <v>576</v>
      </c>
      <c r="B215" s="6">
        <v>398</v>
      </c>
      <c r="C215" s="6">
        <v>32788</v>
      </c>
      <c r="D215" s="30">
        <v>633280</v>
      </c>
      <c r="E215" s="30">
        <v>1336568</v>
      </c>
      <c r="F215" s="3"/>
      <c r="G215" s="3"/>
      <c r="H215" s="3"/>
    </row>
    <row r="216" spans="1:8" ht="17.25">
      <c r="A216" s="10" t="s">
        <v>577</v>
      </c>
      <c r="B216" s="6">
        <v>91</v>
      </c>
      <c r="C216" s="6">
        <v>2118</v>
      </c>
      <c r="D216" s="30">
        <v>44138</v>
      </c>
      <c r="E216" s="30">
        <v>136230</v>
      </c>
      <c r="F216" s="3"/>
      <c r="G216" s="3"/>
      <c r="H216" s="3"/>
    </row>
    <row r="217" spans="1:8" ht="17.25">
      <c r="A217" s="10" t="s">
        <v>578</v>
      </c>
      <c r="B217" s="6">
        <v>338</v>
      </c>
      <c r="C217" s="6">
        <v>7272</v>
      </c>
      <c r="D217" s="30">
        <v>159077</v>
      </c>
      <c r="E217" s="30">
        <v>386362</v>
      </c>
      <c r="F217" s="3"/>
      <c r="G217" s="3"/>
      <c r="H217" s="3"/>
    </row>
    <row r="218" spans="1:8" ht="17.25">
      <c r="A218" s="10" t="s">
        <v>579</v>
      </c>
      <c r="B218" s="6">
        <v>43</v>
      </c>
      <c r="C218" s="6" t="s">
        <v>580</v>
      </c>
      <c r="D218" s="30" t="s">
        <v>4</v>
      </c>
      <c r="E218" s="30" t="s">
        <v>4</v>
      </c>
      <c r="F218" s="3"/>
      <c r="G218" s="3"/>
      <c r="H218" s="3"/>
    </row>
    <row r="219" spans="1:8" ht="17.25">
      <c r="A219" s="10" t="s">
        <v>581</v>
      </c>
      <c r="B219" s="6">
        <v>36</v>
      </c>
      <c r="C219" s="13">
        <v>253</v>
      </c>
      <c r="D219" s="30">
        <v>16674</v>
      </c>
      <c r="E219" s="30">
        <v>149693</v>
      </c>
      <c r="F219" s="3"/>
      <c r="G219" s="3"/>
      <c r="H219" s="3"/>
    </row>
    <row r="220" spans="1:8" ht="17.25">
      <c r="A220" s="10" t="s">
        <v>582</v>
      </c>
      <c r="B220" s="6">
        <v>6</v>
      </c>
      <c r="C220" s="13" t="s">
        <v>228</v>
      </c>
      <c r="D220" s="30" t="s">
        <v>4</v>
      </c>
      <c r="E220" s="30" t="s">
        <v>4</v>
      </c>
      <c r="F220" s="3"/>
      <c r="G220" s="3"/>
      <c r="H220" s="3"/>
    </row>
    <row r="221" spans="1:8" ht="17.25">
      <c r="A221" s="10" t="s">
        <v>583</v>
      </c>
      <c r="B221" s="6">
        <v>146</v>
      </c>
      <c r="C221" s="13" t="s">
        <v>566</v>
      </c>
      <c r="D221" s="30" t="s">
        <v>4</v>
      </c>
      <c r="E221" s="30" t="s">
        <v>4</v>
      </c>
      <c r="F221" s="3"/>
      <c r="G221" s="3"/>
      <c r="H221" s="3"/>
    </row>
    <row r="222" spans="1:8" ht="17.25">
      <c r="A222" s="10" t="s">
        <v>584</v>
      </c>
      <c r="B222" s="6">
        <v>35</v>
      </c>
      <c r="C222" s="6" t="s">
        <v>580</v>
      </c>
      <c r="D222" s="30" t="s">
        <v>4</v>
      </c>
      <c r="E222" s="30" t="s">
        <v>4</v>
      </c>
      <c r="F222" s="3"/>
      <c r="G222" s="3"/>
      <c r="H222" s="3"/>
    </row>
    <row r="223" spans="1:8" ht="17.25">
      <c r="A223" s="10" t="s">
        <v>585</v>
      </c>
      <c r="B223" s="6">
        <v>107</v>
      </c>
      <c r="C223" s="13">
        <v>661</v>
      </c>
      <c r="D223" s="30">
        <v>24270</v>
      </c>
      <c r="E223" s="30">
        <v>66910</v>
      </c>
      <c r="F223" s="3"/>
      <c r="G223" s="3"/>
      <c r="H223" s="3"/>
    </row>
    <row r="224" spans="1:8" ht="17.25">
      <c r="A224" s="10" t="s">
        <v>587</v>
      </c>
      <c r="B224" s="6">
        <f>SUM(B225:B230)</f>
        <v>2257</v>
      </c>
      <c r="C224" s="6">
        <f>SUM(C225:C230)</f>
        <v>27352</v>
      </c>
      <c r="D224" s="30">
        <f>(SUM(D225:D230))*1</f>
        <v>1049989</v>
      </c>
      <c r="E224" s="30">
        <f>(SUM(E225:E230))*1</f>
        <v>3416726</v>
      </c>
      <c r="F224" s="3"/>
      <c r="G224" s="3"/>
      <c r="H224" s="3"/>
    </row>
    <row r="225" spans="1:8" ht="17.25">
      <c r="A225" s="10" t="s">
        <v>588</v>
      </c>
      <c r="B225" s="6">
        <v>178</v>
      </c>
      <c r="C225" s="6">
        <v>8602</v>
      </c>
      <c r="D225" s="30">
        <v>241104</v>
      </c>
      <c r="E225" s="30">
        <v>568655</v>
      </c>
      <c r="F225" s="3"/>
      <c r="G225" s="3"/>
      <c r="H225" s="3"/>
    </row>
    <row r="226" spans="1:8" ht="17.25">
      <c r="A226" s="10" t="s">
        <v>589</v>
      </c>
      <c r="B226" s="6">
        <v>20</v>
      </c>
      <c r="C226" s="6">
        <v>351</v>
      </c>
      <c r="D226" s="30">
        <v>13228</v>
      </c>
      <c r="E226" s="30">
        <v>34545</v>
      </c>
      <c r="F226" s="3"/>
      <c r="G226" s="3"/>
      <c r="H226" s="3"/>
    </row>
    <row r="227" spans="1:8" ht="17.25">
      <c r="A227" s="10" t="s">
        <v>590</v>
      </c>
      <c r="B227" s="6">
        <v>73</v>
      </c>
      <c r="C227" s="6">
        <v>1977</v>
      </c>
      <c r="D227" s="30">
        <v>96792</v>
      </c>
      <c r="E227" s="30">
        <v>253830</v>
      </c>
      <c r="F227" s="3"/>
      <c r="G227" s="3"/>
      <c r="H227" s="3"/>
    </row>
    <row r="228" spans="1:8" ht="17.25">
      <c r="A228" s="10" t="s">
        <v>591</v>
      </c>
      <c r="B228" s="6">
        <v>358</v>
      </c>
      <c r="C228" s="6">
        <v>1955</v>
      </c>
      <c r="D228" s="30">
        <v>42284</v>
      </c>
      <c r="E228" s="30">
        <v>132193</v>
      </c>
      <c r="F228" s="3"/>
      <c r="G228" s="3"/>
      <c r="H228" s="3"/>
    </row>
    <row r="229" spans="1:8" ht="17.25">
      <c r="A229" s="10" t="s">
        <v>592</v>
      </c>
      <c r="B229" s="6">
        <v>1539</v>
      </c>
      <c r="C229" s="6">
        <v>13848</v>
      </c>
      <c r="D229" s="30">
        <v>641856</v>
      </c>
      <c r="E229" s="30">
        <v>2373406</v>
      </c>
      <c r="F229" s="3"/>
      <c r="G229" s="3"/>
      <c r="H229" s="3"/>
    </row>
    <row r="230" spans="1:8" ht="17.25">
      <c r="A230" s="10" t="s">
        <v>593</v>
      </c>
      <c r="B230" s="6">
        <v>89</v>
      </c>
      <c r="C230" s="6">
        <v>619</v>
      </c>
      <c r="D230" s="30">
        <v>14725</v>
      </c>
      <c r="E230" s="30">
        <v>54097</v>
      </c>
      <c r="F230" s="3"/>
      <c r="G230" s="3"/>
      <c r="H230" s="3"/>
    </row>
    <row r="231" spans="1:8" ht="17.25">
      <c r="A231" s="10" t="s">
        <v>594</v>
      </c>
      <c r="B231" s="6">
        <f>SUM(B232:B233)</f>
        <v>1054</v>
      </c>
      <c r="C231" s="6">
        <f>SUM(C232:C233)</f>
        <v>35783</v>
      </c>
      <c r="D231" s="30">
        <f>(SUM(D232:D233))*1</f>
        <v>1093260</v>
      </c>
      <c r="E231" s="30">
        <f>(SUM(E232:E233))*1</f>
        <v>3655330</v>
      </c>
      <c r="F231" s="3"/>
      <c r="G231" s="3"/>
      <c r="H231" s="3"/>
    </row>
    <row r="232" spans="1:8" ht="17.25">
      <c r="A232" s="10" t="s">
        <v>595</v>
      </c>
      <c r="B232" s="6">
        <v>530</v>
      </c>
      <c r="C232" s="6">
        <v>27922</v>
      </c>
      <c r="D232" s="30">
        <v>924682</v>
      </c>
      <c r="E232" s="30">
        <v>3185046</v>
      </c>
      <c r="F232" s="3"/>
      <c r="G232" s="3"/>
      <c r="H232" s="3"/>
    </row>
    <row r="233" spans="1:8" ht="17.25">
      <c r="A233" s="10" t="s">
        <v>596</v>
      </c>
      <c r="B233" s="6">
        <v>524</v>
      </c>
      <c r="C233" s="6">
        <v>7861</v>
      </c>
      <c r="D233" s="30">
        <v>168578</v>
      </c>
      <c r="E233" s="30">
        <v>470284</v>
      </c>
      <c r="F233" s="3"/>
      <c r="G233" s="3"/>
      <c r="H233" s="3"/>
    </row>
    <row r="234" spans="1:8" ht="17.25">
      <c r="A234" s="10" t="s">
        <v>597</v>
      </c>
      <c r="B234" s="6">
        <v>533</v>
      </c>
      <c r="C234" s="6">
        <v>21679</v>
      </c>
      <c r="D234" s="30">
        <v>641012</v>
      </c>
      <c r="E234" s="30">
        <v>535704</v>
      </c>
      <c r="F234" s="3"/>
      <c r="G234" s="3"/>
      <c r="H234" s="3"/>
    </row>
    <row r="235" spans="1:8" ht="17.25">
      <c r="A235" s="10"/>
      <c r="B235" s="6"/>
      <c r="C235" s="6"/>
      <c r="D235" s="30"/>
      <c r="E235" s="30"/>
      <c r="F235" s="3"/>
      <c r="G235" s="3"/>
      <c r="H235" s="3"/>
    </row>
    <row r="236" spans="1:8" ht="18">
      <c r="A236" s="10" t="s">
        <v>746</v>
      </c>
      <c r="B236" s="6">
        <f>+B237+'[3]B-2d'!B165+'[3]B-2d'!B168+'[3]B-2d'!B171+'[3]B-2d'!B172+'[3]B-2d'!B179+'[3]B-2d'!B182</f>
        <v>2455</v>
      </c>
      <c r="C236" s="6">
        <f>+C237+'[3]B-2d'!C165+'[3]B-2d'!C168+'[3]B-2d'!C171+'[3]B-2d'!C172+'[3]B-2d'!C179+'[3]B-2d'!C182</f>
        <v>98846</v>
      </c>
      <c r="D236" s="30">
        <v>18443187</v>
      </c>
      <c r="E236" s="30" t="s">
        <v>282</v>
      </c>
      <c r="F236" s="3"/>
      <c r="G236" s="3"/>
      <c r="H236" s="3"/>
    </row>
    <row r="237" spans="1:8" ht="17.25">
      <c r="A237" s="10" t="s">
        <v>598</v>
      </c>
      <c r="B237" s="6">
        <f>SUM(B238:B239)</f>
        <v>2455</v>
      </c>
      <c r="C237" s="6">
        <f>SUM(C238:C239)</f>
        <v>98846</v>
      </c>
      <c r="D237" s="30">
        <f>(SUM(D238:D239))*1</f>
        <v>6383842</v>
      </c>
      <c r="E237" s="30">
        <v>31370750</v>
      </c>
      <c r="F237" s="3"/>
      <c r="G237" s="3"/>
      <c r="H237" s="3"/>
    </row>
    <row r="238" spans="1:8" ht="17.25">
      <c r="A238" s="10" t="s">
        <v>599</v>
      </c>
      <c r="B238" s="6">
        <v>1909</v>
      </c>
      <c r="C238" s="6">
        <v>84291</v>
      </c>
      <c r="D238" s="30">
        <v>5283297</v>
      </c>
      <c r="E238" s="30">
        <v>28682146</v>
      </c>
      <c r="F238" s="3"/>
      <c r="G238" s="3"/>
      <c r="H238" s="3"/>
    </row>
    <row r="239" spans="1:8" ht="17.25">
      <c r="A239" s="10" t="s">
        <v>600</v>
      </c>
      <c r="B239" s="6">
        <v>546</v>
      </c>
      <c r="C239" s="6">
        <v>14555</v>
      </c>
      <c r="D239" s="30">
        <v>1100545</v>
      </c>
      <c r="E239" s="30">
        <v>2688604</v>
      </c>
      <c r="F239" s="3"/>
      <c r="G239" s="3"/>
      <c r="H239" s="3"/>
    </row>
    <row r="240" spans="1:8" ht="17.25">
      <c r="A240" s="10" t="s">
        <v>601</v>
      </c>
      <c r="B240" s="6">
        <f>SUM(B241:B242)</f>
        <v>2830</v>
      </c>
      <c r="C240" s="6">
        <f>SUM(C241:C242)</f>
        <v>33918</v>
      </c>
      <c r="D240" s="30">
        <v>2051807</v>
      </c>
      <c r="E240" s="30" t="s">
        <v>282</v>
      </c>
      <c r="F240" s="3"/>
      <c r="G240" s="3"/>
      <c r="H240" s="3"/>
    </row>
    <row r="241" spans="1:8" ht="17.25">
      <c r="A241" s="10" t="s">
        <v>602</v>
      </c>
      <c r="B241" s="6">
        <v>2273</v>
      </c>
      <c r="C241" s="6">
        <v>24648</v>
      </c>
      <c r="D241" s="30">
        <v>1166650</v>
      </c>
      <c r="E241" s="30" t="s">
        <v>282</v>
      </c>
      <c r="F241" s="3"/>
      <c r="G241" s="3"/>
      <c r="H241" s="3"/>
    </row>
    <row r="242" spans="1:8" ht="17.25">
      <c r="A242" s="10" t="s">
        <v>603</v>
      </c>
      <c r="B242" s="6">
        <v>557</v>
      </c>
      <c r="C242" s="6">
        <v>9270</v>
      </c>
      <c r="D242" s="30">
        <v>885157</v>
      </c>
      <c r="E242" s="30" t="s">
        <v>282</v>
      </c>
      <c r="F242" s="3"/>
      <c r="G242" s="3"/>
      <c r="H242" s="3"/>
    </row>
    <row r="243" spans="1:8" ht="17.25">
      <c r="A243" s="10" t="s">
        <v>604</v>
      </c>
      <c r="B243" s="6">
        <f>SUM(B244:B245)</f>
        <v>575</v>
      </c>
      <c r="C243" s="6">
        <f>SUM(C244:C245)</f>
        <v>37192</v>
      </c>
      <c r="D243" s="30">
        <f>(SUM(D244:D245))*1</f>
        <v>3013732</v>
      </c>
      <c r="E243" s="30">
        <v>21488732</v>
      </c>
      <c r="F243" s="3"/>
      <c r="G243" s="3"/>
      <c r="H243" s="3"/>
    </row>
    <row r="244" spans="1:8" ht="17.25">
      <c r="A244" s="10" t="s">
        <v>605</v>
      </c>
      <c r="B244" s="6">
        <v>435</v>
      </c>
      <c r="C244" s="6">
        <v>25029</v>
      </c>
      <c r="D244" s="30">
        <v>1798613</v>
      </c>
      <c r="E244" s="30">
        <v>11557669</v>
      </c>
      <c r="F244" s="3"/>
      <c r="G244" s="3"/>
      <c r="H244" s="3"/>
    </row>
    <row r="245" spans="1:8" ht="17.25">
      <c r="A245" s="10" t="s">
        <v>606</v>
      </c>
      <c r="B245" s="6">
        <v>140</v>
      </c>
      <c r="C245" s="6">
        <v>12163</v>
      </c>
      <c r="D245" s="30">
        <v>1215119</v>
      </c>
      <c r="E245" s="30">
        <v>9931063</v>
      </c>
      <c r="F245" s="3"/>
      <c r="G245" s="3"/>
      <c r="H245" s="3"/>
    </row>
    <row r="246" spans="1:8" ht="17.25">
      <c r="A246" s="10" t="s">
        <v>607</v>
      </c>
      <c r="B246" s="6">
        <v>198</v>
      </c>
      <c r="C246" s="6">
        <v>4926</v>
      </c>
      <c r="D246" s="30">
        <v>356269</v>
      </c>
      <c r="E246" s="30">
        <v>1041362</v>
      </c>
      <c r="F246" s="3"/>
      <c r="G246" s="3"/>
      <c r="H246" s="3"/>
    </row>
    <row r="247" spans="1:8" ht="17.25">
      <c r="A247" s="10" t="s">
        <v>608</v>
      </c>
      <c r="B247" s="6">
        <f>SUM(B248:B253)</f>
        <v>2927</v>
      </c>
      <c r="C247" s="6">
        <f>SUM(C248:C253)</f>
        <v>90372</v>
      </c>
      <c r="D247" s="30">
        <f>(SUM(D248:D253))*1</f>
        <v>4568911</v>
      </c>
      <c r="E247" s="30" t="s">
        <v>282</v>
      </c>
      <c r="F247" s="3"/>
      <c r="G247" s="3"/>
      <c r="H247" s="3"/>
    </row>
    <row r="248" spans="1:8" ht="17.25">
      <c r="A248" s="10" t="s">
        <v>609</v>
      </c>
      <c r="B248" s="6">
        <v>1694</v>
      </c>
      <c r="C248" s="6">
        <v>60741</v>
      </c>
      <c r="D248" s="30">
        <v>3254721</v>
      </c>
      <c r="E248" s="30" t="s">
        <v>282</v>
      </c>
      <c r="F248" s="3"/>
      <c r="G248" s="3"/>
      <c r="H248" s="3"/>
    </row>
    <row r="249" spans="1:8" ht="17.25">
      <c r="A249" s="10" t="s">
        <v>613</v>
      </c>
      <c r="B249" s="6">
        <v>613</v>
      </c>
      <c r="C249" s="6">
        <v>8869</v>
      </c>
      <c r="D249" s="30">
        <v>422363</v>
      </c>
      <c r="E249" s="30" t="s">
        <v>282</v>
      </c>
      <c r="F249" s="3"/>
      <c r="G249" s="3"/>
      <c r="H249" s="3"/>
    </row>
    <row r="250" spans="1:8" ht="17.25">
      <c r="A250" s="10" t="s">
        <v>774</v>
      </c>
      <c r="B250" s="6">
        <v>206</v>
      </c>
      <c r="C250" s="6">
        <v>2041</v>
      </c>
      <c r="D250" s="30">
        <v>107850</v>
      </c>
      <c r="E250" s="30">
        <v>675540</v>
      </c>
      <c r="F250" s="3"/>
      <c r="G250" s="3"/>
      <c r="H250" s="3"/>
    </row>
    <row r="251" spans="1:8" ht="17.25">
      <c r="A251" s="10" t="s">
        <v>614</v>
      </c>
      <c r="B251" s="6">
        <v>39</v>
      </c>
      <c r="C251" s="6">
        <v>994</v>
      </c>
      <c r="D251" s="30">
        <v>56041</v>
      </c>
      <c r="E251" s="30">
        <v>464257</v>
      </c>
      <c r="F251" s="3"/>
      <c r="G251" s="3"/>
      <c r="H251" s="3"/>
    </row>
    <row r="252" spans="1:8" ht="17.25">
      <c r="A252" s="10" t="s">
        <v>775</v>
      </c>
      <c r="B252" s="6">
        <v>321</v>
      </c>
      <c r="C252" s="6">
        <v>17311</v>
      </c>
      <c r="D252" s="30">
        <v>707992</v>
      </c>
      <c r="E252" s="30" t="s">
        <v>282</v>
      </c>
      <c r="F252" s="3"/>
      <c r="G252" s="3"/>
      <c r="H252" s="3"/>
    </row>
    <row r="253" spans="1:8" ht="17.25">
      <c r="A253" s="10" t="s">
        <v>615</v>
      </c>
      <c r="B253" s="6">
        <v>54</v>
      </c>
      <c r="C253" s="6">
        <v>416</v>
      </c>
      <c r="D253" s="30">
        <v>19944</v>
      </c>
      <c r="E253" s="30">
        <v>64028</v>
      </c>
      <c r="F253" s="3"/>
      <c r="G253" s="3"/>
      <c r="H253" s="3"/>
    </row>
    <row r="254" spans="1:8" ht="17.25">
      <c r="A254" s="10" t="s">
        <v>618</v>
      </c>
      <c r="B254" s="6">
        <f>SUM(B255:B256)</f>
        <v>1211</v>
      </c>
      <c r="C254" s="6">
        <f>SUM(C255:C256)</f>
        <v>27761</v>
      </c>
      <c r="D254" s="30">
        <f>(SUM(D255:D256))*1</f>
        <v>1552111</v>
      </c>
      <c r="E254" s="30">
        <f>(SUM(E255:E256))*1</f>
        <v>3882318</v>
      </c>
      <c r="F254" s="3"/>
      <c r="G254" s="3"/>
      <c r="H254" s="3"/>
    </row>
    <row r="255" spans="1:8" ht="17.25">
      <c r="A255" s="10" t="s">
        <v>619</v>
      </c>
      <c r="B255" s="6">
        <v>298</v>
      </c>
      <c r="C255" s="6">
        <v>4170</v>
      </c>
      <c r="D255" s="30">
        <v>212838</v>
      </c>
      <c r="E255" s="30">
        <v>794802</v>
      </c>
      <c r="F255" s="3"/>
      <c r="G255" s="3"/>
      <c r="H255" s="3"/>
    </row>
    <row r="256" spans="1:8" ht="17.25">
      <c r="A256" s="10" t="s">
        <v>620</v>
      </c>
      <c r="B256" s="6">
        <v>913</v>
      </c>
      <c r="C256" s="6">
        <v>23591</v>
      </c>
      <c r="D256" s="30">
        <v>1339273</v>
      </c>
      <c r="E256" s="30">
        <v>3087516</v>
      </c>
      <c r="F256" s="3"/>
      <c r="G256" s="3"/>
      <c r="H256" s="3"/>
    </row>
    <row r="257" spans="1:8" ht="17.25">
      <c r="A257" s="10" t="s">
        <v>621</v>
      </c>
      <c r="B257" s="6">
        <v>720</v>
      </c>
      <c r="C257" s="6">
        <v>14747</v>
      </c>
      <c r="D257" s="30">
        <v>516515</v>
      </c>
      <c r="E257" s="30">
        <v>1566187</v>
      </c>
      <c r="F257" s="3"/>
      <c r="G257" s="3"/>
      <c r="H257" s="3"/>
    </row>
    <row r="258" spans="1:8" ht="17.25">
      <c r="A258" s="10"/>
      <c r="B258" s="6"/>
      <c r="C258" s="6"/>
      <c r="D258" s="30"/>
      <c r="E258" s="30"/>
      <c r="F258" s="3"/>
      <c r="G258" s="3"/>
      <c r="H258" s="3"/>
    </row>
    <row r="259" spans="1:8" ht="17.25">
      <c r="A259" s="10" t="s">
        <v>622</v>
      </c>
      <c r="B259" s="6">
        <f>+B260+B261+B265+B269+B272</f>
        <v>26089</v>
      </c>
      <c r="C259" s="6">
        <v>781833</v>
      </c>
      <c r="D259" s="30">
        <v>80287974</v>
      </c>
      <c r="E259" s="30" t="s">
        <v>282</v>
      </c>
      <c r="F259" s="3"/>
      <c r="G259" s="3"/>
      <c r="H259" s="3"/>
    </row>
    <row r="260" spans="1:8" ht="17.25">
      <c r="A260" s="10" t="s">
        <v>623</v>
      </c>
      <c r="B260" s="6">
        <v>2</v>
      </c>
      <c r="C260" s="6">
        <v>2407</v>
      </c>
      <c r="D260" s="30">
        <v>206820</v>
      </c>
      <c r="E260" s="30">
        <v>11034585</v>
      </c>
      <c r="F260" s="3"/>
      <c r="G260" s="3"/>
      <c r="H260" s="3"/>
    </row>
    <row r="261" spans="1:8" ht="17.25">
      <c r="A261" s="10" t="s">
        <v>624</v>
      </c>
      <c r="B261" s="6">
        <f>SUM(B262:B264)</f>
        <v>9716</v>
      </c>
      <c r="C261" s="6">
        <f>SUM(C262:C264)</f>
        <v>409374</v>
      </c>
      <c r="D261" s="30">
        <f>(SUM(D262:D264))*1</f>
        <v>26242315</v>
      </c>
      <c r="E261" s="30" t="s">
        <v>282</v>
      </c>
      <c r="F261" s="3"/>
      <c r="G261" s="3"/>
      <c r="H261" s="3"/>
    </row>
    <row r="262" spans="1:8" ht="17.25">
      <c r="A262" s="10" t="s">
        <v>625</v>
      </c>
      <c r="B262" s="6">
        <v>6708</v>
      </c>
      <c r="C262" s="6">
        <v>285884</v>
      </c>
      <c r="D262" s="30">
        <v>20490587</v>
      </c>
      <c r="E262" s="30" t="s">
        <v>282</v>
      </c>
      <c r="F262" s="3"/>
      <c r="G262" s="3"/>
      <c r="H262" s="3"/>
    </row>
    <row r="263" spans="1:8" ht="17.25">
      <c r="A263" s="10" t="s">
        <v>626</v>
      </c>
      <c r="B263" s="6">
        <v>1639</v>
      </c>
      <c r="C263" s="6">
        <v>109061</v>
      </c>
      <c r="D263" s="30">
        <v>4910117</v>
      </c>
      <c r="E263" s="30">
        <v>20962723</v>
      </c>
      <c r="F263" s="3"/>
      <c r="G263" s="3"/>
      <c r="H263" s="3"/>
    </row>
    <row r="264" spans="1:8" ht="17.25">
      <c r="A264" s="10" t="s">
        <v>627</v>
      </c>
      <c r="B264" s="6">
        <v>1369</v>
      </c>
      <c r="C264" s="6">
        <v>14429</v>
      </c>
      <c r="D264" s="30">
        <v>841611</v>
      </c>
      <c r="E264" s="30">
        <v>2951948</v>
      </c>
      <c r="F264" s="3"/>
      <c r="G264" s="3"/>
      <c r="H264" s="3"/>
    </row>
    <row r="265" spans="1:8" ht="17.25">
      <c r="A265" s="10" t="s">
        <v>628</v>
      </c>
      <c r="B265" s="6">
        <f>SUM(B266:B268)</f>
        <v>6835</v>
      </c>
      <c r="C265" s="6" t="s">
        <v>756</v>
      </c>
      <c r="D265" s="30" t="s">
        <v>4</v>
      </c>
      <c r="E265" s="30" t="s">
        <v>4</v>
      </c>
      <c r="F265" s="3"/>
      <c r="G265" s="3"/>
      <c r="H265" s="3"/>
    </row>
    <row r="266" spans="1:8" ht="17.25">
      <c r="A266" s="10" t="s">
        <v>629</v>
      </c>
      <c r="B266" s="6">
        <v>3238</v>
      </c>
      <c r="C266" s="6">
        <v>142782</v>
      </c>
      <c r="D266" s="30">
        <v>33708930</v>
      </c>
      <c r="E266" s="30">
        <v>107190538</v>
      </c>
      <c r="F266" s="3"/>
      <c r="G266" s="3"/>
      <c r="H266" s="3"/>
    </row>
    <row r="267" spans="1:8" ht="17.25">
      <c r="A267" s="10" t="s">
        <v>630</v>
      </c>
      <c r="B267" s="6">
        <v>10</v>
      </c>
      <c r="C267" s="6">
        <v>3229</v>
      </c>
      <c r="D267" s="30">
        <v>331982</v>
      </c>
      <c r="E267" s="30">
        <v>1520357</v>
      </c>
      <c r="F267" s="3"/>
      <c r="G267" s="3"/>
      <c r="H267" s="3"/>
    </row>
    <row r="268" spans="1:8" ht="17.25">
      <c r="A268" s="10" t="s">
        <v>631</v>
      </c>
      <c r="B268" s="6">
        <v>3587</v>
      </c>
      <c r="C268" s="6" t="s">
        <v>335</v>
      </c>
      <c r="D268" s="30" t="s">
        <v>4</v>
      </c>
      <c r="E268" s="30" t="s">
        <v>4</v>
      </c>
      <c r="F268" s="3"/>
      <c r="G268" s="3"/>
      <c r="H268" s="3"/>
    </row>
    <row r="269" spans="1:8" ht="17.25">
      <c r="A269" s="10" t="s">
        <v>632</v>
      </c>
      <c r="B269" s="6">
        <f>SUM(B270:B271)</f>
        <v>9412</v>
      </c>
      <c r="C269" s="6">
        <f>SUM(C270:C271)</f>
        <v>171557</v>
      </c>
      <c r="D269" s="30">
        <f>(SUM(D270:D271))*1</f>
        <v>10470375</v>
      </c>
      <c r="E269" s="30" t="s">
        <v>282</v>
      </c>
      <c r="F269" s="3"/>
      <c r="G269" s="3"/>
      <c r="H269" s="3"/>
    </row>
    <row r="270" spans="1:8" ht="17.25">
      <c r="A270" s="10" t="s">
        <v>633</v>
      </c>
      <c r="B270" s="6">
        <v>1734</v>
      </c>
      <c r="C270" s="6">
        <v>107733</v>
      </c>
      <c r="D270" s="30">
        <v>6757449</v>
      </c>
      <c r="E270" s="30" t="s">
        <v>282</v>
      </c>
      <c r="F270" s="3"/>
      <c r="G270" s="3"/>
      <c r="H270" s="3"/>
    </row>
    <row r="271" spans="1:8" ht="17.25">
      <c r="A271" s="10" t="s">
        <v>757</v>
      </c>
      <c r="B271" s="6">
        <v>7678</v>
      </c>
      <c r="C271" s="6">
        <v>63824</v>
      </c>
      <c r="D271" s="30">
        <v>3712926</v>
      </c>
      <c r="E271" s="30">
        <v>9646288</v>
      </c>
      <c r="F271" s="3"/>
      <c r="G271" s="3"/>
      <c r="H271" s="3"/>
    </row>
    <row r="272" spans="1:8" ht="17.25">
      <c r="A272" s="10" t="s">
        <v>635</v>
      </c>
      <c r="B272" s="6">
        <v>124</v>
      </c>
      <c r="C272" s="6" t="s">
        <v>566</v>
      </c>
      <c r="D272" s="30" t="s">
        <v>4</v>
      </c>
      <c r="E272" s="30" t="s">
        <v>4</v>
      </c>
      <c r="F272" s="3"/>
      <c r="G272" s="3"/>
      <c r="H272" s="3"/>
    </row>
    <row r="273" spans="1:8" ht="17.25">
      <c r="A273" s="10"/>
      <c r="B273" s="6"/>
      <c r="C273" s="6"/>
      <c r="D273" s="30"/>
      <c r="E273" s="30"/>
      <c r="F273" s="3"/>
      <c r="G273" s="3"/>
      <c r="H273" s="3"/>
    </row>
    <row r="274" spans="1:8" ht="17.25">
      <c r="A274" s="10" t="s">
        <v>636</v>
      </c>
      <c r="B274" s="6">
        <f>+B275+B279+B284</f>
        <v>29872</v>
      </c>
      <c r="C274" s="6">
        <f>+C275+C279+C284</f>
        <v>160060</v>
      </c>
      <c r="D274" s="30">
        <v>5921058</v>
      </c>
      <c r="E274" s="30">
        <v>35629134</v>
      </c>
      <c r="F274" s="3"/>
      <c r="G274" s="3"/>
      <c r="H274" s="3"/>
    </row>
    <row r="275" spans="1:8" ht="17.25">
      <c r="A275" s="10" t="s">
        <v>637</v>
      </c>
      <c r="B275" s="6">
        <f>SUM(B276:B278)</f>
        <v>26669</v>
      </c>
      <c r="C275" s="6">
        <f>SUM(C276:C278)</f>
        <v>131860</v>
      </c>
      <c r="D275" s="30">
        <f>(SUM(D276:D278))*1</f>
        <v>4985431</v>
      </c>
      <c r="E275" s="30">
        <f>(SUM(E276:E278))*1</f>
        <v>30979393</v>
      </c>
      <c r="F275" s="3"/>
      <c r="G275" s="3"/>
      <c r="H275" s="3"/>
    </row>
    <row r="276" spans="1:8" ht="17.25">
      <c r="A276" s="10" t="s">
        <v>638</v>
      </c>
      <c r="B276" s="6">
        <v>16595</v>
      </c>
      <c r="C276" s="6">
        <v>66203</v>
      </c>
      <c r="D276" s="30">
        <v>2021016</v>
      </c>
      <c r="E276" s="30">
        <v>21643093</v>
      </c>
      <c r="F276" s="3"/>
      <c r="G276" s="3"/>
      <c r="H276" s="3"/>
    </row>
    <row r="277" spans="1:8" ht="17.25">
      <c r="A277" s="3" t="s">
        <v>639</v>
      </c>
      <c r="B277" s="16">
        <v>4245</v>
      </c>
      <c r="C277" s="16">
        <v>18085</v>
      </c>
      <c r="D277" s="30">
        <v>882189</v>
      </c>
      <c r="E277" s="30">
        <v>4289098</v>
      </c>
      <c r="F277" s="3"/>
      <c r="G277" s="3"/>
      <c r="H277" s="3"/>
    </row>
    <row r="278" spans="1:8" ht="17.25">
      <c r="A278" s="10" t="s">
        <v>640</v>
      </c>
      <c r="B278" s="6">
        <v>5829</v>
      </c>
      <c r="C278" s="6">
        <v>47572</v>
      </c>
      <c r="D278" s="30">
        <v>2082226</v>
      </c>
      <c r="E278" s="30">
        <v>5047202</v>
      </c>
      <c r="F278" s="3"/>
      <c r="G278" s="3"/>
      <c r="H278" s="3"/>
    </row>
    <row r="279" spans="1:8" ht="17.25">
      <c r="A279" s="10" t="s">
        <v>641</v>
      </c>
      <c r="B279" s="6">
        <f>SUM(B280:B283)</f>
        <v>3058</v>
      </c>
      <c r="C279" s="6">
        <f>SUM(C280:C283)</f>
        <v>26202</v>
      </c>
      <c r="D279" s="30">
        <f>(SUM(D280:D283))*1</f>
        <v>745031</v>
      </c>
      <c r="E279" s="30">
        <f>(SUM(E280:E283))*1</f>
        <v>3779160</v>
      </c>
      <c r="F279" s="3"/>
      <c r="G279" s="3"/>
      <c r="H279" s="3"/>
    </row>
    <row r="280" spans="1:8" ht="17.25">
      <c r="A280" s="10" t="s">
        <v>642</v>
      </c>
      <c r="B280" s="6">
        <v>588</v>
      </c>
      <c r="C280" s="6">
        <v>6780</v>
      </c>
      <c r="D280" s="30">
        <v>205591</v>
      </c>
      <c r="E280" s="30">
        <v>1344934</v>
      </c>
      <c r="F280" s="3"/>
      <c r="G280" s="3"/>
      <c r="H280" s="3"/>
    </row>
    <row r="281" spans="1:8" ht="17.25">
      <c r="A281" s="10" t="s">
        <v>643</v>
      </c>
      <c r="B281" s="6">
        <v>1591</v>
      </c>
      <c r="C281" s="6">
        <v>11798</v>
      </c>
      <c r="D281" s="30">
        <v>229536</v>
      </c>
      <c r="E281" s="30">
        <v>1002663</v>
      </c>
      <c r="F281" s="3"/>
      <c r="G281" s="3"/>
      <c r="H281" s="3"/>
    </row>
    <row r="282" spans="1:8" ht="17.25">
      <c r="A282" s="10" t="s">
        <v>644</v>
      </c>
      <c r="B282" s="6">
        <v>250</v>
      </c>
      <c r="C282" s="6">
        <v>1138</v>
      </c>
      <c r="D282" s="30">
        <v>35373</v>
      </c>
      <c r="E282" s="30">
        <v>146144</v>
      </c>
      <c r="F282" s="3"/>
      <c r="G282" s="3"/>
      <c r="H282" s="3"/>
    </row>
    <row r="283" spans="1:8" ht="17.25">
      <c r="A283" s="10" t="s">
        <v>645</v>
      </c>
      <c r="B283" s="6">
        <v>629</v>
      </c>
      <c r="C283" s="6">
        <v>6486</v>
      </c>
      <c r="D283" s="30">
        <v>274531</v>
      </c>
      <c r="E283" s="30">
        <v>1285419</v>
      </c>
      <c r="F283" s="3"/>
      <c r="G283" s="3"/>
      <c r="H283" s="3"/>
    </row>
    <row r="284" spans="1:8" ht="17.25">
      <c r="A284" s="10" t="s">
        <v>646</v>
      </c>
      <c r="B284" s="6">
        <v>145</v>
      </c>
      <c r="C284" s="6">
        <v>1998</v>
      </c>
      <c r="D284" s="30">
        <v>190596</v>
      </c>
      <c r="E284" s="30">
        <v>870581</v>
      </c>
      <c r="F284" s="3"/>
      <c r="G284" s="3"/>
      <c r="H284" s="3"/>
    </row>
    <row r="285" spans="1:8" ht="17.25">
      <c r="A285" s="10"/>
      <c r="B285" s="6"/>
      <c r="C285" s="6"/>
      <c r="D285" s="30"/>
      <c r="E285" s="30"/>
      <c r="F285" s="3"/>
      <c r="G285" s="3"/>
      <c r="H285" s="3"/>
    </row>
    <row r="286" spans="1:8" ht="17.25">
      <c r="A286" s="10" t="s">
        <v>647</v>
      </c>
      <c r="B286" s="6">
        <f>SUM(B287:B295)</f>
        <v>55691</v>
      </c>
      <c r="C286" s="6">
        <f>SUM(C287:C295)</f>
        <v>563081</v>
      </c>
      <c r="D286" s="30">
        <v>33732270</v>
      </c>
      <c r="E286" s="30">
        <v>83549043</v>
      </c>
      <c r="F286" s="3"/>
      <c r="G286" s="3"/>
      <c r="H286" s="3"/>
    </row>
    <row r="287" spans="1:8" ht="17.25">
      <c r="A287" s="10" t="s">
        <v>758</v>
      </c>
      <c r="B287" s="6">
        <v>13851</v>
      </c>
      <c r="C287" s="6">
        <v>126840</v>
      </c>
      <c r="D287" s="30">
        <v>9321925</v>
      </c>
      <c r="E287" s="30">
        <v>27023432</v>
      </c>
      <c r="F287" s="3"/>
      <c r="G287" s="3"/>
      <c r="H287" s="3"/>
    </row>
    <row r="288" spans="1:8" ht="17.25">
      <c r="A288" s="10" t="s">
        <v>759</v>
      </c>
      <c r="B288" s="6">
        <v>7352</v>
      </c>
      <c r="C288" s="6">
        <v>98350</v>
      </c>
      <c r="D288" s="30">
        <v>4078116</v>
      </c>
      <c r="E288" s="30">
        <v>8788640</v>
      </c>
      <c r="F288" s="3"/>
      <c r="G288" s="3"/>
      <c r="H288" s="3"/>
    </row>
    <row r="289" spans="1:8" ht="17.25">
      <c r="A289" s="10" t="s">
        <v>760</v>
      </c>
      <c r="B289" s="6">
        <v>5659</v>
      </c>
      <c r="C289" s="6">
        <v>61892</v>
      </c>
      <c r="D289" s="30">
        <v>3402358</v>
      </c>
      <c r="E289" s="30">
        <v>8096558</v>
      </c>
      <c r="F289" s="3"/>
      <c r="G289" s="3"/>
      <c r="H289" s="3"/>
    </row>
    <row r="290" spans="1:8" ht="17.25">
      <c r="A290" s="10" t="s">
        <v>761</v>
      </c>
      <c r="B290" s="6">
        <v>3341</v>
      </c>
      <c r="C290" s="6">
        <v>14887</v>
      </c>
      <c r="D290" s="30">
        <v>872303</v>
      </c>
      <c r="E290" s="30">
        <v>2693811</v>
      </c>
      <c r="F290" s="3"/>
      <c r="G290" s="3"/>
      <c r="H290" s="3"/>
    </row>
    <row r="291" spans="1:8" ht="17.25">
      <c r="A291" s="10" t="s">
        <v>762</v>
      </c>
      <c r="B291" s="6">
        <v>7876</v>
      </c>
      <c r="C291" s="6">
        <v>61015</v>
      </c>
      <c r="D291" s="30">
        <v>4244198</v>
      </c>
      <c r="E291" s="30">
        <v>10200401</v>
      </c>
      <c r="F291" s="3"/>
      <c r="G291" s="3"/>
      <c r="H291" s="3"/>
    </row>
    <row r="292" spans="1:8" ht="17.25">
      <c r="A292" s="10" t="s">
        <v>763</v>
      </c>
      <c r="B292" s="6">
        <v>8263</v>
      </c>
      <c r="C292" s="6">
        <v>56033</v>
      </c>
      <c r="D292" s="30">
        <v>3730703</v>
      </c>
      <c r="E292" s="30">
        <v>8585667</v>
      </c>
      <c r="F292" s="3"/>
      <c r="G292" s="3"/>
      <c r="H292" s="3"/>
    </row>
    <row r="293" spans="1:8" ht="17.25">
      <c r="A293" s="10" t="s">
        <v>764</v>
      </c>
      <c r="B293" s="6">
        <v>864</v>
      </c>
      <c r="C293" s="6">
        <v>51484</v>
      </c>
      <c r="D293" s="30">
        <v>2754504</v>
      </c>
      <c r="E293" s="30">
        <v>4355872</v>
      </c>
      <c r="F293" s="3"/>
      <c r="G293" s="3"/>
      <c r="H293" s="3"/>
    </row>
    <row r="294" spans="1:8" ht="17.25">
      <c r="A294" s="10" t="s">
        <v>765</v>
      </c>
      <c r="B294" s="6">
        <v>3694</v>
      </c>
      <c r="C294" s="6">
        <v>58077</v>
      </c>
      <c r="D294" s="30">
        <v>4112355</v>
      </c>
      <c r="E294" s="30">
        <v>9991462</v>
      </c>
      <c r="F294" s="3"/>
      <c r="G294" s="3"/>
      <c r="H294" s="3"/>
    </row>
    <row r="295" spans="1:8" ht="17.25">
      <c r="A295" s="10" t="s">
        <v>766</v>
      </c>
      <c r="B295" s="6">
        <v>4791</v>
      </c>
      <c r="C295" s="6">
        <v>34503</v>
      </c>
      <c r="D295" s="30">
        <v>1215808</v>
      </c>
      <c r="E295" s="30">
        <v>3813200</v>
      </c>
      <c r="F295" s="3"/>
      <c r="G295" s="3"/>
      <c r="H295" s="3"/>
    </row>
    <row r="296" spans="1:8" ht="17.25">
      <c r="A296" s="10"/>
      <c r="B296" s="6"/>
      <c r="C296" s="6"/>
      <c r="D296" s="30"/>
      <c r="E296" s="30"/>
      <c r="F296" s="3"/>
      <c r="G296" s="3"/>
      <c r="H296" s="3"/>
    </row>
    <row r="297" spans="1:8" ht="17.25">
      <c r="A297" s="10" t="s">
        <v>657</v>
      </c>
      <c r="B297" s="6">
        <v>2948</v>
      </c>
      <c r="C297" s="6">
        <v>176745</v>
      </c>
      <c r="D297" s="30">
        <v>14961079</v>
      </c>
      <c r="E297" s="30">
        <v>17788619</v>
      </c>
      <c r="F297" s="3"/>
      <c r="G297" s="3"/>
      <c r="H297" s="3"/>
    </row>
    <row r="298" spans="1:8" ht="17.25">
      <c r="A298" s="10"/>
      <c r="B298" s="6"/>
      <c r="C298" s="6"/>
      <c r="D298" s="30"/>
      <c r="E298" s="30"/>
      <c r="F298" s="3"/>
      <c r="G298" s="3"/>
      <c r="H298" s="3"/>
    </row>
    <row r="299" spans="1:8" ht="17.25">
      <c r="A299" s="10" t="s">
        <v>776</v>
      </c>
      <c r="B299" s="6">
        <f>+B300+B309</f>
        <v>22660</v>
      </c>
      <c r="C299" s="6">
        <f>+C300+C309</f>
        <v>486804</v>
      </c>
      <c r="D299" s="30">
        <v>13116142</v>
      </c>
      <c r="E299" s="30">
        <v>28983911</v>
      </c>
      <c r="F299" s="3"/>
      <c r="G299" s="3"/>
      <c r="H299" s="3"/>
    </row>
    <row r="300" spans="1:8" ht="17.25">
      <c r="A300" s="10" t="s">
        <v>659</v>
      </c>
      <c r="B300" s="6">
        <f>SUM(B301:B308)</f>
        <v>21428</v>
      </c>
      <c r="C300" s="6">
        <f>SUM(C301:C308)</f>
        <v>464025</v>
      </c>
      <c r="D300" s="30">
        <f>(SUM(D301:D308))*1</f>
        <v>12364977</v>
      </c>
      <c r="E300" s="30">
        <f>(SUM(E301:E308))*1</f>
        <v>25697664</v>
      </c>
      <c r="F300" s="3"/>
      <c r="G300" s="3"/>
      <c r="H300" s="3"/>
    </row>
    <row r="301" spans="1:8" ht="17.25">
      <c r="A301" s="10" t="s">
        <v>660</v>
      </c>
      <c r="B301" s="6">
        <v>2001</v>
      </c>
      <c r="C301" s="6">
        <v>31511</v>
      </c>
      <c r="D301" s="30">
        <v>1394102</v>
      </c>
      <c r="E301" s="30">
        <v>3325377</v>
      </c>
      <c r="F301" s="3"/>
      <c r="G301" s="3"/>
      <c r="H301" s="3"/>
    </row>
    <row r="302" spans="1:8" ht="17.25">
      <c r="A302" s="10" t="s">
        <v>661</v>
      </c>
      <c r="B302" s="6">
        <v>263</v>
      </c>
      <c r="C302" s="6">
        <v>8786</v>
      </c>
      <c r="D302" s="30">
        <v>277228</v>
      </c>
      <c r="E302" s="30">
        <v>547926</v>
      </c>
      <c r="F302" s="3"/>
      <c r="G302" s="3"/>
      <c r="H302" s="3"/>
    </row>
    <row r="303" spans="1:8" ht="17.25">
      <c r="A303" s="10" t="s">
        <v>662</v>
      </c>
      <c r="B303" s="6">
        <v>2377</v>
      </c>
      <c r="C303" s="6">
        <v>184508</v>
      </c>
      <c r="D303" s="30">
        <v>4852255</v>
      </c>
      <c r="E303" s="30">
        <v>6965826</v>
      </c>
      <c r="F303" s="3"/>
      <c r="G303" s="3"/>
      <c r="H303" s="3"/>
    </row>
    <row r="304" spans="1:8" ht="17.25">
      <c r="A304" s="10" t="s">
        <v>663</v>
      </c>
      <c r="B304" s="6">
        <v>2180</v>
      </c>
      <c r="C304" s="6">
        <v>40438</v>
      </c>
      <c r="D304" s="30">
        <v>1200236</v>
      </c>
      <c r="E304" s="30">
        <v>3377196</v>
      </c>
      <c r="F304" s="3"/>
      <c r="G304" s="3"/>
      <c r="H304" s="3"/>
    </row>
    <row r="305" spans="1:8" ht="17.25">
      <c r="A305" s="10" t="s">
        <v>664</v>
      </c>
      <c r="B305" s="6">
        <v>2713</v>
      </c>
      <c r="C305" s="6">
        <v>18864</v>
      </c>
      <c r="D305" s="30">
        <v>645025</v>
      </c>
      <c r="E305" s="30">
        <v>1787502</v>
      </c>
      <c r="F305" s="3"/>
      <c r="G305" s="3"/>
      <c r="H305" s="3"/>
    </row>
    <row r="306" spans="1:8" ht="17.25">
      <c r="A306" s="10" t="s">
        <v>665</v>
      </c>
      <c r="B306" s="6">
        <v>1778</v>
      </c>
      <c r="C306" s="6">
        <v>74873</v>
      </c>
      <c r="D306" s="30">
        <v>1528987</v>
      </c>
      <c r="E306" s="30">
        <v>2857448</v>
      </c>
      <c r="F306" s="3"/>
      <c r="G306" s="3"/>
      <c r="H306" s="3"/>
    </row>
    <row r="307" spans="1:8" ht="17.25">
      <c r="A307" s="10" t="s">
        <v>666</v>
      </c>
      <c r="B307" s="6">
        <v>8726</v>
      </c>
      <c r="C307" s="6">
        <v>83542</v>
      </c>
      <c r="D307" s="30">
        <v>1875652</v>
      </c>
      <c r="E307" s="30">
        <v>4548268</v>
      </c>
      <c r="F307" s="3"/>
      <c r="G307" s="3"/>
      <c r="H307" s="3"/>
    </row>
    <row r="308" spans="1:8" ht="17.25">
      <c r="A308" s="10" t="s">
        <v>667</v>
      </c>
      <c r="B308" s="6">
        <v>1390</v>
      </c>
      <c r="C308" s="6">
        <v>21503</v>
      </c>
      <c r="D308" s="30">
        <v>591492</v>
      </c>
      <c r="E308" s="30">
        <v>2288121</v>
      </c>
      <c r="F308" s="3"/>
      <c r="G308" s="3"/>
      <c r="H308" s="3"/>
    </row>
    <row r="309" spans="1:8" ht="17.25">
      <c r="A309" s="10" t="s">
        <v>668</v>
      </c>
      <c r="B309" s="6">
        <f>SUM(B310:B312)</f>
        <v>1232</v>
      </c>
      <c r="C309" s="6">
        <f>SUM(C310:C312)</f>
        <v>22779</v>
      </c>
      <c r="D309" s="30">
        <f>(SUM(D310:D312))*1</f>
        <v>751165</v>
      </c>
      <c r="E309" s="30">
        <f>(SUM(E310:E312))*1</f>
        <v>3286247</v>
      </c>
      <c r="F309" s="3"/>
      <c r="G309" s="3"/>
      <c r="H309" s="3"/>
    </row>
    <row r="310" spans="1:8" ht="17.25">
      <c r="A310" s="10" t="s">
        <v>669</v>
      </c>
      <c r="B310" s="6">
        <v>644</v>
      </c>
      <c r="C310" s="6">
        <v>10266</v>
      </c>
      <c r="D310" s="30">
        <v>365363</v>
      </c>
      <c r="E310" s="30">
        <v>1762243</v>
      </c>
      <c r="F310" s="3"/>
      <c r="G310" s="3"/>
      <c r="H310" s="3"/>
    </row>
    <row r="311" spans="1:8" ht="17.25">
      <c r="A311" s="10" t="s">
        <v>670</v>
      </c>
      <c r="B311" s="6">
        <v>99</v>
      </c>
      <c r="C311" s="6">
        <v>3275</v>
      </c>
      <c r="D311" s="30">
        <v>123230</v>
      </c>
      <c r="E311" s="30">
        <v>626643</v>
      </c>
      <c r="F311" s="3"/>
      <c r="G311" s="3"/>
      <c r="H311" s="3"/>
    </row>
    <row r="312" spans="1:8" ht="17.25">
      <c r="A312" s="10" t="s">
        <v>671</v>
      </c>
      <c r="B312" s="6">
        <v>489</v>
      </c>
      <c r="C312" s="6">
        <v>9238</v>
      </c>
      <c r="D312" s="30">
        <v>262572</v>
      </c>
      <c r="E312" s="30">
        <v>897361</v>
      </c>
      <c r="F312" s="3"/>
      <c r="G312" s="3"/>
      <c r="H312" s="3"/>
    </row>
    <row r="313" spans="1:8" ht="17.25">
      <c r="A313" s="10"/>
      <c r="B313" s="6"/>
      <c r="C313" s="6"/>
      <c r="D313" s="30"/>
      <c r="E313" s="30"/>
      <c r="F313" s="3"/>
      <c r="G313" s="3"/>
      <c r="H313" s="3"/>
    </row>
    <row r="314" spans="1:8" ht="18">
      <c r="A314" s="10" t="s">
        <v>747</v>
      </c>
      <c r="B314" s="6">
        <f>SUM(B315:B318)</f>
        <v>3674</v>
      </c>
      <c r="C314" s="6">
        <f>SUM(C315:C318)</f>
        <v>40045</v>
      </c>
      <c r="D314" s="30">
        <v>1021953</v>
      </c>
      <c r="E314" s="30">
        <v>3040735</v>
      </c>
      <c r="F314" s="3"/>
      <c r="G314" s="3"/>
      <c r="H314" s="3"/>
    </row>
    <row r="315" spans="1:8" ht="17.25">
      <c r="A315" s="10" t="s">
        <v>777</v>
      </c>
      <c r="B315" s="6">
        <v>457</v>
      </c>
      <c r="C315" s="6">
        <v>7004</v>
      </c>
      <c r="D315" s="30">
        <v>262685</v>
      </c>
      <c r="E315" s="30">
        <v>700275</v>
      </c>
      <c r="F315" s="3"/>
      <c r="G315" s="3"/>
      <c r="H315" s="3"/>
    </row>
    <row r="316" spans="1:8" ht="17.25">
      <c r="A316" s="10" t="s">
        <v>778</v>
      </c>
      <c r="B316" s="6">
        <v>385</v>
      </c>
      <c r="C316" s="6">
        <v>5510</v>
      </c>
      <c r="D316" s="30">
        <v>130058</v>
      </c>
      <c r="E316" s="30">
        <v>361549</v>
      </c>
      <c r="F316" s="3"/>
      <c r="G316" s="3"/>
      <c r="H316" s="3"/>
    </row>
    <row r="317" spans="1:8" ht="17.25">
      <c r="A317" s="10" t="s">
        <v>779</v>
      </c>
      <c r="B317" s="6">
        <v>2465</v>
      </c>
      <c r="C317" s="6">
        <v>23062</v>
      </c>
      <c r="D317" s="30">
        <v>450031</v>
      </c>
      <c r="E317" s="30">
        <v>1146833</v>
      </c>
      <c r="F317" s="3"/>
      <c r="G317" s="3"/>
      <c r="H317" s="3"/>
    </row>
    <row r="318" spans="1:8" ht="17.25">
      <c r="A318" s="10" t="s">
        <v>780</v>
      </c>
      <c r="B318" s="6">
        <v>367</v>
      </c>
      <c r="C318" s="6">
        <v>4469</v>
      </c>
      <c r="D318" s="30">
        <v>179179</v>
      </c>
      <c r="E318" s="30">
        <v>832078</v>
      </c>
      <c r="F318" s="3"/>
      <c r="G318" s="3"/>
      <c r="H318" s="3"/>
    </row>
    <row r="319" spans="1:8" ht="17.25">
      <c r="A319" s="10" t="s">
        <v>676</v>
      </c>
      <c r="B319" s="6">
        <f>+B320+B328+B332+B337</f>
        <v>50270</v>
      </c>
      <c r="C319" s="6">
        <f>+C320+C328+C332+C337</f>
        <v>1234153</v>
      </c>
      <c r="D319" s="30">
        <v>43477657</v>
      </c>
      <c r="E319" s="30">
        <v>98966149</v>
      </c>
      <c r="F319" s="3"/>
      <c r="G319" s="3"/>
      <c r="H319" s="3"/>
    </row>
    <row r="320" spans="1:8" ht="17.25">
      <c r="A320" s="10" t="s">
        <v>677</v>
      </c>
      <c r="B320" s="6">
        <f>SUM(B321:B327)</f>
        <v>36101</v>
      </c>
      <c r="C320" s="6">
        <f>SUM(C321:C327)</f>
        <v>389253</v>
      </c>
      <c r="D320" s="30">
        <f>(SUM(D321:D327))*1</f>
        <v>14314758</v>
      </c>
      <c r="E320" s="30">
        <f>(SUM(E321:E327))*1</f>
        <v>35130654</v>
      </c>
      <c r="F320" s="3"/>
      <c r="G320" s="3"/>
      <c r="H320" s="3"/>
    </row>
    <row r="321" spans="1:8" ht="17.25">
      <c r="A321" s="10" t="s">
        <v>678</v>
      </c>
      <c r="B321" s="6">
        <v>16497</v>
      </c>
      <c r="C321" s="6">
        <v>121110</v>
      </c>
      <c r="D321" s="30">
        <v>6928746</v>
      </c>
      <c r="E321" s="30">
        <v>16743427</v>
      </c>
      <c r="F321" s="3"/>
      <c r="G321" s="3"/>
      <c r="H321" s="3"/>
    </row>
    <row r="322" spans="1:8" ht="17.25">
      <c r="A322" s="10" t="s">
        <v>679</v>
      </c>
      <c r="B322" s="6">
        <v>8773</v>
      </c>
      <c r="C322" s="6">
        <v>46269</v>
      </c>
      <c r="D322" s="30">
        <v>1512544</v>
      </c>
      <c r="E322" s="30">
        <v>4749619</v>
      </c>
      <c r="F322" s="3"/>
      <c r="G322" s="3"/>
      <c r="H322" s="3"/>
    </row>
    <row r="323" spans="1:8" ht="17.25">
      <c r="A323" s="10" t="s">
        <v>680</v>
      </c>
      <c r="B323" s="6">
        <v>7052</v>
      </c>
      <c r="C323" s="6">
        <v>29281</v>
      </c>
      <c r="D323" s="30">
        <v>803537</v>
      </c>
      <c r="E323" s="30">
        <v>2442976</v>
      </c>
      <c r="F323" s="3"/>
      <c r="G323" s="3"/>
      <c r="H323" s="3"/>
    </row>
    <row r="324" spans="1:8" ht="17.25">
      <c r="A324" s="10" t="s">
        <v>681</v>
      </c>
      <c r="B324" s="6">
        <v>1441</v>
      </c>
      <c r="C324" s="6">
        <v>39309</v>
      </c>
      <c r="D324" s="30">
        <v>1457918</v>
      </c>
      <c r="E324" s="30">
        <v>3336929</v>
      </c>
      <c r="F324" s="3"/>
      <c r="G324" s="3"/>
      <c r="H324" s="3"/>
    </row>
    <row r="325" spans="1:8" ht="17.25">
      <c r="A325" s="10" t="s">
        <v>682</v>
      </c>
      <c r="B325" s="6">
        <v>839</v>
      </c>
      <c r="C325" s="6">
        <v>14397</v>
      </c>
      <c r="D325" s="30">
        <v>712981</v>
      </c>
      <c r="E325" s="30">
        <v>2190323</v>
      </c>
      <c r="F325" s="3"/>
      <c r="G325" s="3"/>
      <c r="H325" s="3"/>
    </row>
    <row r="326" spans="1:8" ht="17.25">
      <c r="A326" s="10" t="s">
        <v>683</v>
      </c>
      <c r="B326" s="6">
        <v>994</v>
      </c>
      <c r="C326" s="6">
        <v>125176</v>
      </c>
      <c r="D326" s="30">
        <v>2497008</v>
      </c>
      <c r="E326" s="30">
        <v>4580851</v>
      </c>
      <c r="F326" s="3"/>
      <c r="G326" s="3"/>
      <c r="H326" s="3"/>
    </row>
    <row r="327" spans="1:8" ht="17.25">
      <c r="A327" s="10" t="s">
        <v>684</v>
      </c>
      <c r="B327" s="6">
        <v>505</v>
      </c>
      <c r="C327" s="6">
        <v>13711</v>
      </c>
      <c r="D327" s="30">
        <v>402024</v>
      </c>
      <c r="E327" s="30">
        <v>1086529</v>
      </c>
      <c r="F327" s="3"/>
      <c r="G327" s="3"/>
      <c r="H327" s="3"/>
    </row>
    <row r="328" spans="1:8" ht="17.25">
      <c r="A328" s="10" t="s">
        <v>685</v>
      </c>
      <c r="B328" s="6">
        <f>SUM(B329:B331)</f>
        <v>307</v>
      </c>
      <c r="C328" s="6">
        <f>SUM(C329:C331)</f>
        <v>414804</v>
      </c>
      <c r="D328" s="30">
        <f>(SUM(D329:D331))*1</f>
        <v>18951534</v>
      </c>
      <c r="E328" s="30">
        <f>(SUM(E329:E331))*1</f>
        <v>42014168</v>
      </c>
      <c r="F328" s="3"/>
      <c r="G328" s="3"/>
      <c r="H328" s="3"/>
    </row>
    <row r="329" spans="1:8" ht="17.25">
      <c r="A329" s="10" t="s">
        <v>686</v>
      </c>
      <c r="B329" s="6">
        <v>240</v>
      </c>
      <c r="C329" s="6">
        <v>369456</v>
      </c>
      <c r="D329" s="30">
        <v>16820201</v>
      </c>
      <c r="E329" s="30">
        <v>37730887</v>
      </c>
      <c r="F329" s="3"/>
      <c r="G329" s="3"/>
      <c r="H329" s="3"/>
    </row>
    <row r="330" spans="1:8" ht="17.25">
      <c r="A330" s="10" t="s">
        <v>687</v>
      </c>
      <c r="B330" s="6">
        <v>45</v>
      </c>
      <c r="C330" s="6">
        <v>27351</v>
      </c>
      <c r="D330" s="30">
        <v>1197498</v>
      </c>
      <c r="E330" s="30">
        <v>1851351</v>
      </c>
      <c r="F330" s="3"/>
      <c r="G330" s="3"/>
      <c r="H330" s="3"/>
    </row>
    <row r="331" spans="1:8" ht="17.25">
      <c r="A331" s="10" t="s">
        <v>688</v>
      </c>
      <c r="B331" s="6">
        <v>22</v>
      </c>
      <c r="C331" s="6">
        <v>17997</v>
      </c>
      <c r="D331" s="30">
        <v>933835</v>
      </c>
      <c r="E331" s="30">
        <v>2431930</v>
      </c>
      <c r="F331" s="3"/>
      <c r="G331" s="3"/>
      <c r="H331" s="3"/>
    </row>
    <row r="332" spans="1:8" ht="17.25">
      <c r="A332" s="10" t="s">
        <v>689</v>
      </c>
      <c r="B332" s="6">
        <f>SUM(B333:B336)</f>
        <v>4499</v>
      </c>
      <c r="C332" s="6">
        <f>SUM(C333:C336)</f>
        <v>224173</v>
      </c>
      <c r="D332" s="30">
        <f>(SUM(D333:D336))*1</f>
        <v>6009834</v>
      </c>
      <c r="E332" s="30">
        <f>(SUM(E333:E336))*1</f>
        <v>12827271</v>
      </c>
      <c r="F332" s="3"/>
      <c r="G332" s="3"/>
      <c r="H332" s="3"/>
    </row>
    <row r="333" spans="1:8" ht="17.25">
      <c r="A333" s="10" t="s">
        <v>690</v>
      </c>
      <c r="B333" s="6">
        <v>659</v>
      </c>
      <c r="C333" s="6">
        <v>135426</v>
      </c>
      <c r="D333" s="30">
        <v>4004032</v>
      </c>
      <c r="E333" s="30">
        <v>8465069</v>
      </c>
      <c r="F333" s="3"/>
      <c r="G333" s="3"/>
      <c r="H333" s="3"/>
    </row>
    <row r="334" spans="1:8" ht="17.25">
      <c r="A334" s="10" t="s">
        <v>691</v>
      </c>
      <c r="B334" s="6">
        <v>2724</v>
      </c>
      <c r="C334" s="6">
        <v>51136</v>
      </c>
      <c r="D334" s="30">
        <v>1169192</v>
      </c>
      <c r="E334" s="30">
        <v>2431753</v>
      </c>
      <c r="F334" s="3"/>
      <c r="G334" s="3"/>
      <c r="H334" s="3"/>
    </row>
    <row r="335" spans="1:8" ht="17.25">
      <c r="A335" s="10" t="s">
        <v>692</v>
      </c>
      <c r="B335" s="6">
        <v>657</v>
      </c>
      <c r="C335" s="6">
        <v>21705</v>
      </c>
      <c r="D335" s="30">
        <v>403088</v>
      </c>
      <c r="E335" s="30">
        <v>1084656</v>
      </c>
      <c r="F335" s="3"/>
      <c r="G335" s="3"/>
      <c r="H335" s="3"/>
    </row>
    <row r="336" spans="1:8" ht="17.25">
      <c r="A336" s="10" t="s">
        <v>693</v>
      </c>
      <c r="B336" s="6">
        <v>459</v>
      </c>
      <c r="C336" s="6">
        <v>15906</v>
      </c>
      <c r="D336" s="30">
        <v>433522</v>
      </c>
      <c r="E336" s="30">
        <v>845793</v>
      </c>
      <c r="F336" s="3"/>
      <c r="G336" s="3"/>
      <c r="H336" s="3"/>
    </row>
    <row r="337" spans="1:8" ht="17.25">
      <c r="A337" s="10" t="s">
        <v>694</v>
      </c>
      <c r="B337" s="6">
        <f>SUM(B338:B341)</f>
        <v>9363</v>
      </c>
      <c r="C337" s="6">
        <f>SUM(C338:C341)</f>
        <v>205923</v>
      </c>
      <c r="D337" s="30">
        <f>(SUM(D338:D341))*1</f>
        <v>4201531</v>
      </c>
      <c r="E337" s="30">
        <f>(SUM(E338:E341))*1</f>
        <v>8994056</v>
      </c>
      <c r="F337" s="3"/>
      <c r="G337" s="3"/>
      <c r="H337" s="3"/>
    </row>
    <row r="338" spans="1:8" ht="17.25">
      <c r="A338" s="10" t="s">
        <v>695</v>
      </c>
      <c r="B338" s="6">
        <v>3783</v>
      </c>
      <c r="C338" s="6">
        <v>117821</v>
      </c>
      <c r="D338" s="30">
        <v>2490365</v>
      </c>
      <c r="E338" s="30">
        <v>5192510</v>
      </c>
      <c r="F338" s="3"/>
      <c r="G338" s="3"/>
      <c r="H338" s="3"/>
    </row>
    <row r="339" spans="1:8" ht="17.25">
      <c r="A339" s="10" t="s">
        <v>696</v>
      </c>
      <c r="B339" s="6">
        <v>956</v>
      </c>
      <c r="C339" s="6">
        <v>15417</v>
      </c>
      <c r="D339" s="30">
        <v>400377</v>
      </c>
      <c r="E339" s="30">
        <v>1195402</v>
      </c>
      <c r="F339" s="3"/>
      <c r="G339" s="3"/>
      <c r="H339" s="3"/>
    </row>
    <row r="340" spans="1:8" ht="17.25">
      <c r="A340" s="10" t="s">
        <v>697</v>
      </c>
      <c r="B340" s="6">
        <v>517</v>
      </c>
      <c r="C340" s="6">
        <v>20608</v>
      </c>
      <c r="D340" s="30">
        <v>434190</v>
      </c>
      <c r="E340" s="30">
        <v>935481</v>
      </c>
      <c r="F340" s="3"/>
      <c r="G340" s="3"/>
      <c r="H340" s="3"/>
    </row>
    <row r="341" spans="1:8" ht="17.25">
      <c r="A341" s="10" t="s">
        <v>698</v>
      </c>
      <c r="B341" s="6">
        <v>4107</v>
      </c>
      <c r="C341" s="6">
        <v>52077</v>
      </c>
      <c r="D341" s="30">
        <v>876599</v>
      </c>
      <c r="E341" s="30">
        <v>1670663</v>
      </c>
      <c r="F341" s="3"/>
      <c r="G341" s="3"/>
      <c r="H341" s="3"/>
    </row>
    <row r="342" spans="1:8" ht="17.25">
      <c r="A342" s="10"/>
      <c r="B342" s="6"/>
      <c r="C342" s="6"/>
      <c r="D342" s="30"/>
      <c r="E342" s="30"/>
      <c r="F342" s="3"/>
      <c r="G342" s="3"/>
      <c r="H342" s="3"/>
    </row>
    <row r="343" spans="1:8" ht="17.25">
      <c r="A343" s="10" t="s">
        <v>699</v>
      </c>
      <c r="B343" s="6">
        <f>+B344+B350+B351</f>
        <v>9952</v>
      </c>
      <c r="C343" s="6">
        <f>+C344+C350+C351</f>
        <v>136909</v>
      </c>
      <c r="D343" s="30">
        <v>4590021</v>
      </c>
      <c r="E343" s="30">
        <v>13738916</v>
      </c>
      <c r="F343" s="3"/>
      <c r="G343" s="3"/>
      <c r="H343" s="3"/>
    </row>
    <row r="344" spans="1:8" ht="17.25">
      <c r="A344" s="10" t="s">
        <v>700</v>
      </c>
      <c r="B344" s="6">
        <f>SUM(B345:B349)</f>
        <v>5030</v>
      </c>
      <c r="C344" s="6">
        <f>SUM(C345:C349)</f>
        <v>55231</v>
      </c>
      <c r="D344" s="30">
        <f>(SUM(D345:D349))*1</f>
        <v>2881329</v>
      </c>
      <c r="E344" s="30">
        <f>(SUM(E345:E349))*1</f>
        <v>8260095</v>
      </c>
      <c r="F344" s="3"/>
      <c r="G344" s="3"/>
      <c r="H344" s="3"/>
    </row>
    <row r="345" spans="1:8" ht="17.25">
      <c r="A345" s="10" t="s">
        <v>701</v>
      </c>
      <c r="B345" s="6">
        <v>1330</v>
      </c>
      <c r="C345" s="6">
        <v>21425</v>
      </c>
      <c r="D345" s="30">
        <v>679768</v>
      </c>
      <c r="E345" s="30">
        <v>2521221</v>
      </c>
      <c r="F345" s="3"/>
      <c r="G345" s="3"/>
      <c r="H345" s="3"/>
    </row>
    <row r="346" spans="1:8" ht="17.25">
      <c r="A346" s="10" t="s">
        <v>702</v>
      </c>
      <c r="B346" s="6">
        <v>281</v>
      </c>
      <c r="C346" s="6">
        <v>7661</v>
      </c>
      <c r="D346" s="30">
        <v>944648</v>
      </c>
      <c r="E346" s="30">
        <v>1792282</v>
      </c>
      <c r="F346" s="3"/>
      <c r="G346" s="3"/>
      <c r="H346" s="3"/>
    </row>
    <row r="347" spans="1:8" ht="17.25">
      <c r="A347" s="10" t="s">
        <v>703</v>
      </c>
      <c r="B347" s="6">
        <v>564</v>
      </c>
      <c r="C347" s="6">
        <v>14301</v>
      </c>
      <c r="D347" s="30">
        <v>460482</v>
      </c>
      <c r="E347" s="30">
        <v>1744470</v>
      </c>
      <c r="F347" s="3"/>
      <c r="G347" s="3"/>
      <c r="H347" s="3"/>
    </row>
    <row r="348" spans="1:8" ht="17.25">
      <c r="A348" s="10" t="s">
        <v>704</v>
      </c>
      <c r="B348" s="6">
        <v>776</v>
      </c>
      <c r="C348" s="6">
        <v>4172</v>
      </c>
      <c r="D348" s="30">
        <v>267172</v>
      </c>
      <c r="E348" s="30">
        <v>981421</v>
      </c>
      <c r="F348" s="3"/>
      <c r="G348" s="3"/>
      <c r="H348" s="3"/>
    </row>
    <row r="349" spans="1:8" ht="17.25">
      <c r="A349" s="10" t="s">
        <v>705</v>
      </c>
      <c r="B349" s="6">
        <v>2079</v>
      </c>
      <c r="C349" s="6">
        <v>7672</v>
      </c>
      <c r="D349" s="30">
        <v>529259</v>
      </c>
      <c r="E349" s="30">
        <v>1220701</v>
      </c>
      <c r="F349" s="3"/>
      <c r="G349" s="3"/>
      <c r="H349" s="3"/>
    </row>
    <row r="350" spans="1:8" ht="17.25">
      <c r="A350" s="10" t="s">
        <v>706</v>
      </c>
      <c r="B350" s="6">
        <v>533</v>
      </c>
      <c r="C350" s="6">
        <v>16640</v>
      </c>
      <c r="D350" s="30">
        <v>488157</v>
      </c>
      <c r="E350" s="30">
        <v>1413743</v>
      </c>
      <c r="F350" s="3"/>
      <c r="G350" s="3"/>
      <c r="H350" s="3"/>
    </row>
    <row r="351" spans="1:8" ht="17.25">
      <c r="A351" s="10" t="s">
        <v>707</v>
      </c>
      <c r="B351" s="6">
        <f>SUM(B352:B354)</f>
        <v>4389</v>
      </c>
      <c r="C351" s="6">
        <f>SUM(C352:C354)</f>
        <v>65038</v>
      </c>
      <c r="D351" s="30">
        <f>(SUM(D352:D354))*1</f>
        <v>1220535</v>
      </c>
      <c r="E351" s="30">
        <f>(SUM(E352:E354))*1</f>
        <v>4065078</v>
      </c>
      <c r="F351" s="3"/>
      <c r="G351" s="3"/>
      <c r="H351" s="3"/>
    </row>
    <row r="352" spans="1:8" ht="17.25">
      <c r="A352" s="10" t="s">
        <v>708</v>
      </c>
      <c r="B352" s="6">
        <v>194</v>
      </c>
      <c r="C352" s="6">
        <v>2728</v>
      </c>
      <c r="D352" s="30">
        <v>53654</v>
      </c>
      <c r="E352" s="30">
        <v>206654</v>
      </c>
      <c r="F352" s="3"/>
      <c r="G352" s="3"/>
      <c r="H352" s="3"/>
    </row>
    <row r="353" spans="1:8" ht="17.25">
      <c r="A353" s="10" t="s">
        <v>709</v>
      </c>
      <c r="B353" s="6">
        <v>25</v>
      </c>
      <c r="C353" s="6">
        <v>1799</v>
      </c>
      <c r="D353" s="30">
        <v>46322</v>
      </c>
      <c r="E353" s="30">
        <v>243652</v>
      </c>
      <c r="F353" s="3"/>
      <c r="G353" s="3"/>
      <c r="H353" s="3"/>
    </row>
    <row r="354" spans="1:8" ht="17.25">
      <c r="A354" s="10" t="s">
        <v>710</v>
      </c>
      <c r="B354" s="6">
        <v>4170</v>
      </c>
      <c r="C354" s="6">
        <v>60511</v>
      </c>
      <c r="D354" s="30">
        <v>1120559</v>
      </c>
      <c r="E354" s="30">
        <v>3614772</v>
      </c>
      <c r="F354" s="3"/>
      <c r="G354" s="3"/>
      <c r="H354" s="3"/>
    </row>
    <row r="355" spans="1:8" ht="17.25">
      <c r="A355" s="10"/>
      <c r="B355" s="6"/>
      <c r="C355" s="6"/>
      <c r="D355" s="30"/>
      <c r="E355" s="30"/>
      <c r="F355" s="3"/>
      <c r="G355" s="3"/>
      <c r="H355" s="3"/>
    </row>
    <row r="356" spans="1:8" ht="17.25">
      <c r="A356" s="10" t="s">
        <v>711</v>
      </c>
      <c r="B356" s="6">
        <f>+B357+B361</f>
        <v>39428</v>
      </c>
      <c r="C356" s="6">
        <f>+C357+C361</f>
        <v>527649</v>
      </c>
      <c r="D356" s="30">
        <v>7972279</v>
      </c>
      <c r="E356" s="30">
        <v>27835952</v>
      </c>
      <c r="F356" s="3"/>
      <c r="G356" s="3"/>
      <c r="H356" s="3"/>
    </row>
    <row r="357" spans="1:8" ht="17.25">
      <c r="A357" s="10" t="s">
        <v>712</v>
      </c>
      <c r="B357" s="6">
        <f>SUM(B358:B360)</f>
        <v>2563</v>
      </c>
      <c r="C357" s="6">
        <f>SUM(C358:C360)</f>
        <v>78291</v>
      </c>
      <c r="D357" s="30">
        <f>(SUM(D358:D360))*1</f>
        <v>1952325</v>
      </c>
      <c r="E357" s="30">
        <f>(SUM(E358:E360))*1</f>
        <v>6812126</v>
      </c>
      <c r="F357" s="3"/>
      <c r="G357" s="3"/>
      <c r="H357" s="3"/>
    </row>
    <row r="358" spans="1:8" ht="17.25">
      <c r="A358" s="10" t="s">
        <v>713</v>
      </c>
      <c r="B358" s="6">
        <v>1970</v>
      </c>
      <c r="C358" s="6">
        <v>74585</v>
      </c>
      <c r="D358" s="30">
        <v>1861148</v>
      </c>
      <c r="E358" s="30">
        <v>6452923</v>
      </c>
      <c r="F358" s="3"/>
      <c r="G358" s="3"/>
      <c r="H358" s="3"/>
    </row>
    <row r="359" spans="1:8" ht="17.25">
      <c r="A359" s="10" t="s">
        <v>714</v>
      </c>
      <c r="B359" s="6">
        <v>394</v>
      </c>
      <c r="C359" s="6">
        <v>2240</v>
      </c>
      <c r="D359" s="30">
        <v>65559</v>
      </c>
      <c r="E359" s="30">
        <v>259689</v>
      </c>
      <c r="F359" s="3"/>
      <c r="G359" s="3"/>
      <c r="H359" s="3"/>
    </row>
    <row r="360" spans="1:8" ht="17.25">
      <c r="A360" s="10" t="s">
        <v>715</v>
      </c>
      <c r="B360" s="6">
        <v>199</v>
      </c>
      <c r="C360" s="6">
        <v>1466</v>
      </c>
      <c r="D360" s="30">
        <v>25618</v>
      </c>
      <c r="E360" s="30">
        <v>99514</v>
      </c>
      <c r="F360" s="3"/>
      <c r="G360" s="3"/>
      <c r="H360" s="3"/>
    </row>
    <row r="361" spans="1:8" ht="17.25">
      <c r="A361" s="10" t="s">
        <v>716</v>
      </c>
      <c r="B361" s="6">
        <f>SUM(B362:B365)</f>
        <v>36865</v>
      </c>
      <c r="C361" s="6">
        <f>SUM(C362:C365)</f>
        <v>449358</v>
      </c>
      <c r="D361" s="30">
        <f>(SUM(D362:D365))*1</f>
        <v>6019954</v>
      </c>
      <c r="E361" s="30">
        <f>(SUM(E362:E365))*1</f>
        <v>21023826</v>
      </c>
      <c r="F361" s="3"/>
      <c r="G361" s="3"/>
      <c r="H361" s="3"/>
    </row>
    <row r="362" spans="1:8" ht="17.25">
      <c r="A362" s="10" t="s">
        <v>717</v>
      </c>
      <c r="B362" s="6">
        <v>15207</v>
      </c>
      <c r="C362" s="6">
        <v>220652</v>
      </c>
      <c r="D362" s="30">
        <v>3225724</v>
      </c>
      <c r="E362" s="30">
        <v>10153101</v>
      </c>
      <c r="F362" s="3"/>
      <c r="G362" s="3"/>
      <c r="H362" s="3"/>
    </row>
    <row r="363" spans="1:8" ht="17.25">
      <c r="A363" s="10" t="s">
        <v>718</v>
      </c>
      <c r="B363" s="6">
        <v>14802</v>
      </c>
      <c r="C363" s="6">
        <v>151346</v>
      </c>
      <c r="D363" s="30">
        <v>1641456</v>
      </c>
      <c r="E363" s="30">
        <v>6666460</v>
      </c>
      <c r="F363" s="3"/>
      <c r="G363" s="3"/>
      <c r="H363" s="3"/>
    </row>
    <row r="364" spans="1:8" ht="17.25">
      <c r="A364" s="10" t="s">
        <v>719</v>
      </c>
      <c r="B364" s="6">
        <v>2824</v>
      </c>
      <c r="C364" s="6">
        <v>56207</v>
      </c>
      <c r="D364" s="30">
        <v>892836</v>
      </c>
      <c r="E364" s="30">
        <v>3110825</v>
      </c>
      <c r="F364" s="3"/>
      <c r="G364" s="3"/>
      <c r="H364" s="3"/>
    </row>
    <row r="365" spans="1:8" ht="17.25">
      <c r="A365" s="10" t="s">
        <v>720</v>
      </c>
      <c r="B365" s="6">
        <v>4032</v>
      </c>
      <c r="C365" s="6">
        <v>21153</v>
      </c>
      <c r="D365" s="30">
        <v>259938</v>
      </c>
      <c r="E365" s="30">
        <v>1093440</v>
      </c>
      <c r="F365" s="3"/>
      <c r="G365" s="3"/>
      <c r="H365" s="3"/>
    </row>
    <row r="366" spans="1:8" ht="17.25">
      <c r="A366" s="10"/>
      <c r="B366" s="6"/>
      <c r="C366" s="6"/>
      <c r="D366" s="30"/>
      <c r="E366" s="30"/>
      <c r="F366" s="3"/>
      <c r="G366" s="3"/>
      <c r="H366" s="3"/>
    </row>
    <row r="367" spans="1:8" ht="18">
      <c r="A367" s="10" t="s">
        <v>748</v>
      </c>
      <c r="B367" s="6">
        <f>+B368+B373+B378</f>
        <v>41924</v>
      </c>
      <c r="C367" s="6">
        <f>+C368+C373+C378</f>
        <v>250725</v>
      </c>
      <c r="D367" s="30">
        <v>6683567</v>
      </c>
      <c r="E367" s="30">
        <v>27711947</v>
      </c>
      <c r="F367" s="3"/>
      <c r="G367" s="3"/>
      <c r="H367" s="3"/>
    </row>
    <row r="368" spans="1:8" ht="17.25">
      <c r="A368" s="10" t="s">
        <v>721</v>
      </c>
      <c r="B368" s="6">
        <f>SUM(B369:B372)</f>
        <v>13513</v>
      </c>
      <c r="C368" s="6">
        <f>SUM(C369:C372)</f>
        <v>59099</v>
      </c>
      <c r="D368" s="30">
        <f>(SUM(D369:D372))*1</f>
        <v>1600077</v>
      </c>
      <c r="E368" s="30">
        <f>(SUM(E369:E372))*1</f>
        <v>5735612</v>
      </c>
      <c r="F368" s="3"/>
      <c r="G368" s="3"/>
      <c r="H368" s="3"/>
    </row>
    <row r="369" spans="1:8" ht="17.25">
      <c r="A369" s="10" t="s">
        <v>722</v>
      </c>
      <c r="B369" s="6">
        <v>9858</v>
      </c>
      <c r="C369" s="6">
        <v>39138</v>
      </c>
      <c r="D369" s="30">
        <v>947024</v>
      </c>
      <c r="E369" s="30">
        <v>3666180</v>
      </c>
      <c r="F369" s="3"/>
      <c r="G369" s="3"/>
      <c r="H369" s="3"/>
    </row>
    <row r="370" spans="1:8" ht="17.25">
      <c r="A370" s="10" t="s">
        <v>723</v>
      </c>
      <c r="B370" s="6">
        <v>866</v>
      </c>
      <c r="C370" s="6">
        <v>6574</v>
      </c>
      <c r="D370" s="30">
        <v>251285</v>
      </c>
      <c r="E370" s="30">
        <v>817380</v>
      </c>
      <c r="F370" s="3"/>
      <c r="G370" s="3"/>
      <c r="H370" s="3"/>
    </row>
    <row r="371" spans="1:8" ht="17.25">
      <c r="A371" s="10" t="s">
        <v>724</v>
      </c>
      <c r="B371" s="6">
        <v>1049</v>
      </c>
      <c r="C371" s="6">
        <v>6255</v>
      </c>
      <c r="D371" s="30">
        <v>220997</v>
      </c>
      <c r="E371" s="30">
        <v>725135</v>
      </c>
      <c r="F371" s="3"/>
      <c r="G371" s="3"/>
      <c r="H371" s="3"/>
    </row>
    <row r="372" spans="1:8" ht="17.25">
      <c r="A372" s="10" t="s">
        <v>725</v>
      </c>
      <c r="B372" s="6">
        <v>1740</v>
      </c>
      <c r="C372" s="6">
        <v>7132</v>
      </c>
      <c r="D372" s="30">
        <v>180771</v>
      </c>
      <c r="E372" s="30">
        <v>526917</v>
      </c>
      <c r="F372" s="3"/>
      <c r="G372" s="3"/>
      <c r="H372" s="3"/>
    </row>
    <row r="373" spans="1:8" ht="17.25">
      <c r="A373" s="10" t="s">
        <v>726</v>
      </c>
      <c r="B373" s="6">
        <f>SUM(B374:B377)</f>
        <v>18275</v>
      </c>
      <c r="C373" s="6">
        <f>SUM(C374:C377)</f>
        <v>91431</v>
      </c>
      <c r="D373" s="30">
        <f>(SUM(D374:D377))*1</f>
        <v>1775908</v>
      </c>
      <c r="E373" s="30">
        <f>(SUM(E374:E377))*1</f>
        <v>5860788</v>
      </c>
      <c r="F373" s="3"/>
      <c r="G373" s="3"/>
      <c r="H373" s="3"/>
    </row>
    <row r="374" spans="1:8" ht="17.25">
      <c r="A374" s="10" t="s">
        <v>727</v>
      </c>
      <c r="B374" s="6">
        <v>8654</v>
      </c>
      <c r="C374" s="6">
        <v>37296</v>
      </c>
      <c r="D374" s="30">
        <v>599931</v>
      </c>
      <c r="E374" s="30">
        <v>1554167</v>
      </c>
      <c r="F374" s="3"/>
      <c r="G374" s="3"/>
      <c r="H374" s="3"/>
    </row>
    <row r="375" spans="1:8" ht="17.25">
      <c r="A375" s="10" t="s">
        <v>728</v>
      </c>
      <c r="B375" s="6">
        <v>1699</v>
      </c>
      <c r="C375" s="6">
        <v>8577</v>
      </c>
      <c r="D375" s="30">
        <v>302088</v>
      </c>
      <c r="E375" s="30">
        <v>1061215</v>
      </c>
      <c r="F375" s="3"/>
      <c r="G375" s="3"/>
      <c r="H375" s="3"/>
    </row>
    <row r="376" spans="1:8" ht="17.25">
      <c r="A376" s="10" t="s">
        <v>729</v>
      </c>
      <c r="B376" s="6">
        <v>4508</v>
      </c>
      <c r="C376" s="6">
        <v>23817</v>
      </c>
      <c r="D376" s="30">
        <v>447239</v>
      </c>
      <c r="E376" s="30">
        <v>1538115</v>
      </c>
      <c r="F376" s="3"/>
      <c r="G376" s="3"/>
      <c r="H376" s="3"/>
    </row>
    <row r="377" spans="1:8" ht="17.25">
      <c r="A377" s="10" t="s">
        <v>730</v>
      </c>
      <c r="B377" s="6">
        <v>3414</v>
      </c>
      <c r="C377" s="6">
        <v>21741</v>
      </c>
      <c r="D377" s="30">
        <v>426650</v>
      </c>
      <c r="E377" s="30">
        <v>1707291</v>
      </c>
      <c r="F377" s="3"/>
      <c r="G377" s="3"/>
      <c r="H377" s="3"/>
    </row>
    <row r="378" spans="1:8" ht="17.25">
      <c r="A378" s="10" t="s">
        <v>731</v>
      </c>
      <c r="B378" s="6">
        <f>SUM(B379:B382)</f>
        <v>10136</v>
      </c>
      <c r="C378" s="6">
        <f>SUM(C379:C382)</f>
        <v>100195</v>
      </c>
      <c r="D378" s="30">
        <f>(SUM(D379:D382))*1</f>
        <v>3307582</v>
      </c>
      <c r="E378" s="30">
        <f>(SUM(E379:E382))*1</f>
        <v>16115547</v>
      </c>
      <c r="F378" s="3"/>
      <c r="G378" s="3"/>
      <c r="H378" s="3"/>
    </row>
    <row r="379" spans="1:8" ht="17.25">
      <c r="A379" s="10" t="s">
        <v>732</v>
      </c>
      <c r="B379" s="6">
        <v>1559</v>
      </c>
      <c r="C379" s="6">
        <v>19291</v>
      </c>
      <c r="D379" s="30">
        <v>900194</v>
      </c>
      <c r="E379" s="30">
        <v>7213510</v>
      </c>
      <c r="F379" s="3"/>
      <c r="G379" s="3"/>
      <c r="H379" s="3"/>
    </row>
    <row r="380" spans="1:8" ht="17.25">
      <c r="A380" s="10" t="s">
        <v>733</v>
      </c>
      <c r="B380" s="6">
        <v>1027</v>
      </c>
      <c r="C380" s="6">
        <v>12365</v>
      </c>
      <c r="D380" s="30">
        <v>383158</v>
      </c>
      <c r="E380" s="30">
        <v>1925575</v>
      </c>
      <c r="F380" s="3"/>
      <c r="G380" s="3"/>
      <c r="H380" s="3"/>
    </row>
    <row r="381" spans="1:8" ht="17.25">
      <c r="A381" s="10" t="s">
        <v>734</v>
      </c>
      <c r="B381" s="6">
        <v>1682</v>
      </c>
      <c r="C381" s="6">
        <v>26363</v>
      </c>
      <c r="D381" s="30">
        <v>454935</v>
      </c>
      <c r="E381" s="30">
        <v>1183194</v>
      </c>
      <c r="F381" s="3"/>
      <c r="G381" s="3"/>
      <c r="H381" s="3"/>
    </row>
    <row r="382" spans="1:8" ht="17.25">
      <c r="A382" s="10" t="s">
        <v>735</v>
      </c>
      <c r="B382" s="6">
        <v>5868</v>
      </c>
      <c r="C382" s="6">
        <v>42176</v>
      </c>
      <c r="D382" s="30">
        <v>1569295</v>
      </c>
      <c r="E382" s="30">
        <v>5793268</v>
      </c>
      <c r="F382" s="3"/>
      <c r="G382" s="3"/>
      <c r="H382" s="3"/>
    </row>
    <row r="383" spans="1:8" ht="17.25">
      <c r="A383" s="4"/>
      <c r="B383" s="14"/>
      <c r="C383" s="14"/>
      <c r="D383" s="14"/>
      <c r="E383" s="14"/>
      <c r="F383" s="3"/>
      <c r="G383" s="3"/>
      <c r="H383" s="3"/>
    </row>
    <row r="384" spans="1:8" ht="17.25">
      <c r="A384" s="15" t="s">
        <v>379</v>
      </c>
      <c r="B384" s="16"/>
      <c r="C384" s="16"/>
      <c r="D384" s="16"/>
      <c r="E384" s="16"/>
      <c r="F384" s="3"/>
      <c r="G384" s="3"/>
      <c r="H384" s="3"/>
    </row>
    <row r="385" spans="1:8" ht="17.25">
      <c r="A385" s="3" t="s">
        <v>378</v>
      </c>
      <c r="B385" s="16"/>
      <c r="C385" s="16"/>
      <c r="D385" s="16"/>
      <c r="E385" s="16"/>
      <c r="F385" s="3"/>
      <c r="G385" s="3"/>
      <c r="H385" s="3"/>
    </row>
    <row r="386" spans="1:8" ht="17.25">
      <c r="A386" s="3" t="s">
        <v>1</v>
      </c>
      <c r="B386" s="16"/>
      <c r="C386" s="16"/>
      <c r="D386" s="16"/>
      <c r="E386" s="16"/>
      <c r="F386" s="3"/>
      <c r="G386" s="3"/>
      <c r="H386" s="3"/>
    </row>
    <row r="387" spans="1:8" ht="17.25">
      <c r="A387" s="3"/>
      <c r="B387" s="16"/>
      <c r="C387" s="16"/>
      <c r="D387" s="16"/>
      <c r="E387" s="16"/>
      <c r="F387" s="3"/>
      <c r="G387" s="3"/>
      <c r="H387" s="3"/>
    </row>
    <row r="388" spans="1:8" ht="17.25">
      <c r="A388" s="3" t="s">
        <v>767</v>
      </c>
      <c r="B388" s="16"/>
      <c r="C388" s="16"/>
      <c r="D388" s="16"/>
      <c r="E388" s="16"/>
      <c r="F388" s="3"/>
      <c r="G388" s="3"/>
      <c r="H388" s="3"/>
    </row>
    <row r="389" spans="1:8" ht="17.25">
      <c r="A389" s="3" t="s">
        <v>6</v>
      </c>
      <c r="B389" s="16"/>
      <c r="C389" s="16"/>
      <c r="D389" s="16"/>
      <c r="E389" s="16"/>
      <c r="F389" s="3"/>
      <c r="G389" s="3"/>
      <c r="H389" s="3"/>
    </row>
    <row r="390" spans="1:8" ht="17.25">
      <c r="A390" s="3" t="s">
        <v>7</v>
      </c>
      <c r="B390" s="16"/>
      <c r="C390" s="16"/>
      <c r="D390" s="16"/>
      <c r="E390" s="16"/>
      <c r="F390" s="3"/>
      <c r="G390" s="3"/>
      <c r="H390" s="3"/>
    </row>
    <row r="391" spans="1:8" ht="17.25">
      <c r="A391" s="3" t="s">
        <v>8</v>
      </c>
      <c r="B391" s="16"/>
      <c r="C391" s="16"/>
      <c r="D391" s="16"/>
      <c r="E391" s="16"/>
      <c r="F391" s="3"/>
      <c r="G391" s="3"/>
      <c r="H391" s="3"/>
    </row>
    <row r="392" spans="1:8" ht="17.25">
      <c r="A392" s="3" t="s">
        <v>9</v>
      </c>
      <c r="B392" s="16"/>
      <c r="C392" s="16"/>
      <c r="D392" s="16"/>
      <c r="E392" s="16"/>
      <c r="F392" s="3"/>
      <c r="G392" s="3"/>
      <c r="H392" s="3"/>
    </row>
    <row r="393" spans="1:8" ht="17.25">
      <c r="A393" s="3" t="s">
        <v>10</v>
      </c>
      <c r="B393" s="16"/>
      <c r="C393" s="16"/>
      <c r="D393" s="16"/>
      <c r="E393" s="16"/>
      <c r="F393" s="3"/>
      <c r="G393" s="3"/>
      <c r="H393" s="3"/>
    </row>
    <row r="394" spans="1:8" ht="17.25">
      <c r="A394" s="3" t="s">
        <v>11</v>
      </c>
      <c r="B394" s="16"/>
      <c r="C394" s="16"/>
      <c r="D394" s="16"/>
      <c r="E394" s="16"/>
      <c r="F394" s="3"/>
      <c r="G394" s="3"/>
      <c r="H394" s="3"/>
    </row>
    <row r="395" spans="1:8" ht="17.25">
      <c r="A395" s="3" t="s">
        <v>12</v>
      </c>
      <c r="B395" s="16"/>
      <c r="C395" s="16"/>
      <c r="D395" s="16"/>
      <c r="E395" s="16"/>
      <c r="F395" s="3"/>
      <c r="G395" s="3"/>
      <c r="H395" s="3"/>
    </row>
    <row r="396" spans="1:8" ht="17.25">
      <c r="A396" s="3" t="s">
        <v>13</v>
      </c>
      <c r="B396" s="16"/>
      <c r="C396" s="16"/>
      <c r="D396" s="16"/>
      <c r="E396" s="16"/>
      <c r="F396" s="3"/>
      <c r="G396" s="3"/>
      <c r="H396" s="3"/>
    </row>
    <row r="397" spans="1:8" ht="17.25">
      <c r="A397" s="3" t="s">
        <v>14</v>
      </c>
      <c r="B397" s="16"/>
      <c r="C397" s="16"/>
      <c r="D397" s="16"/>
      <c r="E397" s="16"/>
      <c r="F397" s="3"/>
      <c r="G397" s="3"/>
      <c r="H397" s="3"/>
    </row>
    <row r="398" spans="1:8" ht="17.25">
      <c r="A398" s="3" t="s">
        <v>15</v>
      </c>
      <c r="B398" s="16"/>
      <c r="C398" s="16"/>
      <c r="D398" s="16"/>
      <c r="E398" s="16"/>
      <c r="F398" s="3"/>
      <c r="G398" s="3"/>
      <c r="H398" s="3"/>
    </row>
    <row r="399" spans="1:8" ht="17.25">
      <c r="A399" s="3" t="s">
        <v>16</v>
      </c>
      <c r="B399" s="16"/>
      <c r="C399" s="16"/>
      <c r="D399" s="16"/>
      <c r="E399" s="16"/>
      <c r="F399" s="3"/>
      <c r="G399" s="3"/>
      <c r="H399" s="3"/>
    </row>
    <row r="400" spans="1:8" ht="17.25">
      <c r="A400" s="3"/>
      <c r="B400" s="16"/>
      <c r="C400" s="16"/>
      <c r="D400" s="16"/>
      <c r="E400" s="16"/>
      <c r="F400" s="3"/>
      <c r="G400" s="3"/>
      <c r="H400" s="3"/>
    </row>
    <row r="401" spans="1:8" ht="17.25">
      <c r="A401" s="3" t="s">
        <v>738</v>
      </c>
      <c r="B401" s="16"/>
      <c r="C401" s="16"/>
      <c r="D401" s="16"/>
      <c r="E401" s="16"/>
      <c r="F401" s="3"/>
      <c r="G401" s="3"/>
      <c r="H401" s="3"/>
    </row>
    <row r="402" spans="1:8" ht="17.25">
      <c r="A402" s="3" t="s">
        <v>739</v>
      </c>
      <c r="B402" s="16"/>
      <c r="C402" s="16"/>
      <c r="D402" s="16"/>
      <c r="E402" s="16"/>
      <c r="F402" s="3"/>
      <c r="G402" s="3"/>
      <c r="H402" s="3"/>
    </row>
    <row r="403" spans="1:8" ht="17.25">
      <c r="A403" s="3"/>
      <c r="B403" s="16"/>
      <c r="C403" s="16"/>
      <c r="D403" s="16"/>
      <c r="E403" s="16"/>
      <c r="F403" s="3"/>
      <c r="G403" s="3"/>
      <c r="H403" s="3"/>
    </row>
    <row r="404" spans="1:8" ht="17.25">
      <c r="A404" s="3" t="s">
        <v>781</v>
      </c>
      <c r="B404" s="16"/>
      <c r="C404" s="16"/>
      <c r="D404" s="16"/>
      <c r="E404" s="16"/>
      <c r="F404" s="3"/>
      <c r="G404" s="3"/>
      <c r="H404" s="3"/>
    </row>
    <row r="405" spans="1:5" ht="17.25">
      <c r="A405" s="1"/>
      <c r="B405" s="2"/>
      <c r="C405" s="2"/>
      <c r="D405" s="2"/>
      <c r="E405" s="2"/>
    </row>
    <row r="406" spans="1:5" ht="17.25">
      <c r="A406" s="1"/>
      <c r="B406" s="2"/>
      <c r="C406" s="2"/>
      <c r="D406" s="2"/>
      <c r="E406" s="2"/>
    </row>
    <row r="407" spans="1:5" ht="17.25">
      <c r="A407" s="1"/>
      <c r="B407" s="2"/>
      <c r="C407" s="2"/>
      <c r="D407" s="2"/>
      <c r="E407" s="2"/>
    </row>
    <row r="408" spans="1:5" ht="17.25">
      <c r="A408" s="1"/>
      <c r="B408" s="2"/>
      <c r="C408" s="2"/>
      <c r="D408" s="2"/>
      <c r="E408" s="2"/>
    </row>
  </sheetData>
  <sheetProtection/>
  <hyperlinks>
    <hyperlink ref="B82" r:id="rId1" display="+B86+@sum('B-2b'!B9:B12)"/>
    <hyperlink ref="C82" r:id="rId2" display="+B86+@sum('B-2b'!B9:B12)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8"/>
  <sheetViews>
    <sheetView zoomScalePageLayoutView="0" workbookViewId="0" topLeftCell="A1">
      <selection activeCell="A1" sqref="A1"/>
    </sheetView>
  </sheetViews>
  <sheetFormatPr defaultColWidth="8.88671875" defaultRowHeight="17.25"/>
  <cols>
    <col min="1" max="1" width="69.3359375" style="0" customWidth="1"/>
    <col min="2" max="5" width="14.77734375" style="0" customWidth="1"/>
  </cols>
  <sheetData>
    <row r="1" spans="1:6" s="1" customFormat="1" ht="20.25">
      <c r="A1" s="17" t="s">
        <v>380</v>
      </c>
      <c r="B1" s="3"/>
      <c r="C1" s="3"/>
      <c r="D1" s="3"/>
      <c r="E1" s="29"/>
      <c r="F1" s="3"/>
    </row>
    <row r="2" spans="1:6" s="1" customFormat="1" ht="20.25">
      <c r="A2" s="17" t="s">
        <v>2</v>
      </c>
      <c r="B2" s="3"/>
      <c r="C2" s="3"/>
      <c r="D2" s="3"/>
      <c r="E2" s="3"/>
      <c r="F2" s="3"/>
    </row>
    <row r="3" spans="1:6" s="1" customFormat="1" ht="15.75">
      <c r="A3" s="3"/>
      <c r="B3" s="3"/>
      <c r="C3" s="3"/>
      <c r="D3" s="3"/>
      <c r="E3" s="3"/>
      <c r="F3" s="3"/>
    </row>
    <row r="4" spans="1:6" s="1" customFormat="1" ht="43.5">
      <c r="A4" s="33" t="s">
        <v>0</v>
      </c>
      <c r="B4" s="34" t="s">
        <v>749</v>
      </c>
      <c r="C4" s="34" t="s">
        <v>750</v>
      </c>
      <c r="D4" s="35" t="s">
        <v>751</v>
      </c>
      <c r="E4" s="34" t="s">
        <v>752</v>
      </c>
      <c r="F4" s="3"/>
    </row>
    <row r="5" spans="1:6" s="1" customFormat="1" ht="15.75">
      <c r="A5" s="3"/>
      <c r="B5" s="3"/>
      <c r="C5" s="3"/>
      <c r="D5" s="5"/>
      <c r="E5" s="6"/>
      <c r="F5" s="3"/>
    </row>
    <row r="6" spans="1:6" s="1" customFormat="1" ht="15.75">
      <c r="A6" s="7" t="s">
        <v>18</v>
      </c>
      <c r="B6" s="8">
        <v>359</v>
      </c>
      <c r="C6" s="9">
        <v>3879</v>
      </c>
      <c r="D6" s="30">
        <v>142426</v>
      </c>
      <c r="E6" s="30">
        <v>608978</v>
      </c>
      <c r="F6" s="3"/>
    </row>
    <row r="7" spans="1:6" s="1" customFormat="1" ht="15.75">
      <c r="A7" s="7" t="s">
        <v>19</v>
      </c>
      <c r="B7" s="8">
        <v>55</v>
      </c>
      <c r="C7" s="8">
        <v>311</v>
      </c>
      <c r="D7" s="30">
        <v>10349</v>
      </c>
      <c r="E7" s="30">
        <v>57741</v>
      </c>
      <c r="F7" s="3"/>
    </row>
    <row r="8" spans="1:6" s="1" customFormat="1" ht="15.75">
      <c r="A8" s="7" t="s">
        <v>20</v>
      </c>
      <c r="B8" s="8">
        <v>263</v>
      </c>
      <c r="C8" s="9">
        <v>3340</v>
      </c>
      <c r="D8" s="30">
        <v>125960</v>
      </c>
      <c r="E8" s="30">
        <v>533693</v>
      </c>
      <c r="F8" s="3"/>
    </row>
    <row r="9" spans="1:6" s="1" customFormat="1" ht="15.75">
      <c r="A9" s="7" t="s">
        <v>21</v>
      </c>
      <c r="B9" s="8">
        <v>260</v>
      </c>
      <c r="C9" s="8" t="s">
        <v>5</v>
      </c>
      <c r="D9" s="30" t="s">
        <v>4</v>
      </c>
      <c r="E9" s="30" t="s">
        <v>4</v>
      </c>
      <c r="F9" s="3"/>
    </row>
    <row r="10" spans="1:6" s="1" customFormat="1" ht="15.75">
      <c r="A10" s="7" t="s">
        <v>22</v>
      </c>
      <c r="B10" s="8">
        <v>41</v>
      </c>
      <c r="C10" s="8">
        <v>228</v>
      </c>
      <c r="D10" s="30">
        <v>6117</v>
      </c>
      <c r="E10" s="30">
        <v>17544</v>
      </c>
      <c r="F10" s="3"/>
    </row>
    <row r="11" spans="1:6" s="1" customFormat="1" ht="15.75">
      <c r="A11" s="7"/>
      <c r="B11" s="8"/>
      <c r="C11" s="8"/>
      <c r="D11" s="30"/>
      <c r="E11" s="30"/>
      <c r="F11" s="3"/>
    </row>
    <row r="12" spans="1:6" s="1" customFormat="1" ht="15.75">
      <c r="A12" s="10" t="s">
        <v>23</v>
      </c>
      <c r="B12" s="6">
        <v>371</v>
      </c>
      <c r="C12" s="6">
        <v>59255</v>
      </c>
      <c r="D12" s="30">
        <v>3019160</v>
      </c>
      <c r="E12" s="30">
        <v>23107726</v>
      </c>
      <c r="F12" s="3"/>
    </row>
    <row r="13" spans="1:6" s="1" customFormat="1" ht="15.75">
      <c r="A13" s="10" t="s">
        <v>63</v>
      </c>
      <c r="B13" s="6">
        <v>242</v>
      </c>
      <c r="C13" s="6">
        <v>53120</v>
      </c>
      <c r="D13" s="30">
        <v>2674633</v>
      </c>
      <c r="E13" s="30">
        <v>20111034</v>
      </c>
      <c r="F13" s="3"/>
    </row>
    <row r="14" spans="1:6" s="1" customFormat="1" ht="15.75">
      <c r="A14" s="10" t="s">
        <v>64</v>
      </c>
      <c r="B14" s="6">
        <v>57</v>
      </c>
      <c r="C14" s="6">
        <v>5255</v>
      </c>
      <c r="D14" s="30">
        <v>310799</v>
      </c>
      <c r="E14" s="30">
        <v>2814999</v>
      </c>
      <c r="F14" s="3"/>
    </row>
    <row r="15" spans="1:6" s="1" customFormat="1" ht="15.75">
      <c r="A15" s="10" t="s">
        <v>65</v>
      </c>
      <c r="B15" s="6">
        <v>72</v>
      </c>
      <c r="C15" s="6">
        <v>880</v>
      </c>
      <c r="D15" s="30">
        <v>33728</v>
      </c>
      <c r="E15" s="30">
        <v>181693</v>
      </c>
      <c r="F15" s="3"/>
    </row>
    <row r="16" spans="1:6" s="1" customFormat="1" ht="15.75">
      <c r="A16" s="10"/>
      <c r="B16" s="6"/>
      <c r="C16" s="6"/>
      <c r="D16" s="30"/>
      <c r="E16" s="30"/>
      <c r="F16" s="3"/>
    </row>
    <row r="17" spans="1:6" s="1" customFormat="1" ht="15.75">
      <c r="A17" s="10" t="s">
        <v>24</v>
      </c>
      <c r="B17" s="6">
        <v>36806</v>
      </c>
      <c r="C17" s="6">
        <v>275501</v>
      </c>
      <c r="D17" s="30">
        <v>9670049</v>
      </c>
      <c r="E17" s="30">
        <v>44680804</v>
      </c>
      <c r="F17" s="3"/>
    </row>
    <row r="18" spans="1:6" s="1" customFormat="1" ht="15.75">
      <c r="A18" s="10" t="s">
        <v>25</v>
      </c>
      <c r="B18" s="6">
        <v>11169</v>
      </c>
      <c r="C18" s="6">
        <v>65102</v>
      </c>
      <c r="D18" s="30">
        <v>2286592</v>
      </c>
      <c r="E18" s="30">
        <v>18860612</v>
      </c>
      <c r="F18" s="3"/>
    </row>
    <row r="19" spans="1:6" s="1" customFormat="1" ht="15.75">
      <c r="A19" s="10" t="s">
        <v>26</v>
      </c>
      <c r="B19" s="6">
        <v>260</v>
      </c>
      <c r="C19" s="6">
        <v>1354</v>
      </c>
      <c r="D19" s="30">
        <v>55110</v>
      </c>
      <c r="E19" s="30">
        <v>381943</v>
      </c>
      <c r="F19" s="3"/>
    </row>
    <row r="20" spans="1:6" s="1" customFormat="1" ht="15.75">
      <c r="A20" s="10" t="s">
        <v>27</v>
      </c>
      <c r="B20" s="6">
        <v>7858</v>
      </c>
      <c r="C20" s="6">
        <v>29006</v>
      </c>
      <c r="D20" s="30">
        <v>781532</v>
      </c>
      <c r="E20" s="30">
        <v>5857550</v>
      </c>
      <c r="F20" s="3"/>
    </row>
    <row r="21" spans="1:6" s="1" customFormat="1" ht="15.75">
      <c r="A21" s="10" t="s">
        <v>28</v>
      </c>
      <c r="B21" s="6">
        <v>3050</v>
      </c>
      <c r="C21" s="6">
        <v>34742</v>
      </c>
      <c r="D21" s="30">
        <v>1449950</v>
      </c>
      <c r="E21" s="30">
        <v>12621120</v>
      </c>
      <c r="F21" s="3"/>
    </row>
    <row r="22" spans="1:6" s="1" customFormat="1" ht="15.75">
      <c r="A22" s="10" t="s">
        <v>29</v>
      </c>
      <c r="B22" s="6">
        <v>1892</v>
      </c>
      <c r="C22" s="6">
        <v>29351</v>
      </c>
      <c r="D22" s="30">
        <v>1238268</v>
      </c>
      <c r="E22" s="30">
        <v>5282489</v>
      </c>
      <c r="F22" s="3"/>
    </row>
    <row r="23" spans="1:6" s="1" customFormat="1" ht="15.75">
      <c r="A23" s="10" t="s">
        <v>30</v>
      </c>
      <c r="B23" s="6">
        <v>727</v>
      </c>
      <c r="C23" s="6">
        <v>14284</v>
      </c>
      <c r="D23" s="30">
        <v>615243</v>
      </c>
      <c r="E23" s="30">
        <v>2908697</v>
      </c>
      <c r="F23" s="3"/>
    </row>
    <row r="24" spans="1:6" s="1" customFormat="1" ht="15.75">
      <c r="A24" s="10" t="s">
        <v>31</v>
      </c>
      <c r="B24" s="6">
        <v>1165</v>
      </c>
      <c r="C24" s="6">
        <v>15067</v>
      </c>
      <c r="D24" s="30">
        <v>623024</v>
      </c>
      <c r="E24" s="30">
        <v>2373792</v>
      </c>
      <c r="F24" s="3"/>
    </row>
    <row r="25" spans="1:6" s="1" customFormat="1" ht="15.75">
      <c r="A25" s="10" t="s">
        <v>32</v>
      </c>
      <c r="B25" s="6">
        <v>23745</v>
      </c>
      <c r="C25" s="6">
        <v>181048</v>
      </c>
      <c r="D25" s="30">
        <v>6145191</v>
      </c>
      <c r="E25" s="30">
        <v>20537704</v>
      </c>
      <c r="F25" s="3"/>
    </row>
    <row r="26" spans="1:6" s="1" customFormat="1" ht="15.75">
      <c r="A26" s="10" t="s">
        <v>33</v>
      </c>
      <c r="B26" s="6">
        <v>5234</v>
      </c>
      <c r="C26" s="6">
        <v>42540</v>
      </c>
      <c r="D26" s="30">
        <v>1525713</v>
      </c>
      <c r="E26" s="30">
        <v>5371392</v>
      </c>
      <c r="F26" s="3"/>
    </row>
    <row r="27" spans="1:6" s="1" customFormat="1" ht="15.75">
      <c r="A27" s="10" t="s">
        <v>34</v>
      </c>
      <c r="B27" s="6">
        <v>2215</v>
      </c>
      <c r="C27" s="6">
        <v>10218</v>
      </c>
      <c r="D27" s="30">
        <v>273906</v>
      </c>
      <c r="E27" s="30">
        <v>772223</v>
      </c>
      <c r="F27" s="3"/>
    </row>
    <row r="28" spans="1:6" s="1" customFormat="1" ht="15.75">
      <c r="A28" s="10" t="s">
        <v>35</v>
      </c>
      <c r="B28" s="6">
        <v>3869</v>
      </c>
      <c r="C28" s="6">
        <v>41413</v>
      </c>
      <c r="D28" s="30">
        <v>1616698</v>
      </c>
      <c r="E28" s="30">
        <v>4848621</v>
      </c>
      <c r="F28" s="3"/>
    </row>
    <row r="29" spans="1:6" s="1" customFormat="1" ht="15.75">
      <c r="A29" s="10" t="s">
        <v>36</v>
      </c>
      <c r="B29" s="6">
        <v>2485</v>
      </c>
      <c r="C29" s="6">
        <v>21299</v>
      </c>
      <c r="D29" s="30">
        <v>729890</v>
      </c>
      <c r="E29" s="30">
        <v>2273560</v>
      </c>
      <c r="F29" s="3"/>
    </row>
    <row r="30" spans="1:6" s="1" customFormat="1" ht="15.75">
      <c r="A30" s="10" t="s">
        <v>37</v>
      </c>
      <c r="B30" s="6">
        <v>3881</v>
      </c>
      <c r="C30" s="6">
        <v>16630</v>
      </c>
      <c r="D30" s="30">
        <v>454604</v>
      </c>
      <c r="E30" s="30">
        <v>1800337</v>
      </c>
      <c r="F30" s="3"/>
    </row>
    <row r="31" spans="1:6" s="1" customFormat="1" ht="15.75">
      <c r="A31" s="10" t="s">
        <v>38</v>
      </c>
      <c r="B31" s="6">
        <v>1509</v>
      </c>
      <c r="C31" s="6">
        <v>10888</v>
      </c>
      <c r="D31" s="30">
        <v>280827</v>
      </c>
      <c r="E31" s="30">
        <v>1068172</v>
      </c>
      <c r="F31" s="3"/>
    </row>
    <row r="32" spans="1:6" s="1" customFormat="1" ht="15.75">
      <c r="A32" s="10" t="s">
        <v>39</v>
      </c>
      <c r="B32" s="6">
        <v>1173</v>
      </c>
      <c r="C32" s="6">
        <v>10010</v>
      </c>
      <c r="D32" s="30">
        <v>292214</v>
      </c>
      <c r="E32" s="30">
        <v>1060414</v>
      </c>
      <c r="F32" s="3"/>
    </row>
    <row r="33" spans="1:6" s="1" customFormat="1" ht="15.75">
      <c r="A33" s="10" t="s">
        <v>40</v>
      </c>
      <c r="B33" s="6">
        <v>130</v>
      </c>
      <c r="C33" s="6">
        <v>560</v>
      </c>
      <c r="D33" s="30">
        <v>14801</v>
      </c>
      <c r="E33" s="30">
        <v>55357</v>
      </c>
      <c r="F33" s="3"/>
    </row>
    <row r="34" spans="1:6" s="1" customFormat="1" ht="15.75">
      <c r="A34" s="10" t="s">
        <v>41</v>
      </c>
      <c r="B34" s="6">
        <v>3249</v>
      </c>
      <c r="C34" s="6">
        <v>27490</v>
      </c>
      <c r="D34" s="30">
        <v>956537</v>
      </c>
      <c r="E34" s="30">
        <v>3287629</v>
      </c>
      <c r="F34" s="3"/>
    </row>
    <row r="35" spans="1:6" s="1" customFormat="1" ht="15.75">
      <c r="A35" s="10"/>
      <c r="B35" s="6"/>
      <c r="C35" s="6"/>
      <c r="D35" s="30"/>
      <c r="E35" s="30"/>
      <c r="F35" s="3"/>
    </row>
    <row r="36" spans="1:6" s="1" customFormat="1" ht="15.75">
      <c r="A36" s="11" t="s">
        <v>3</v>
      </c>
      <c r="B36" s="6">
        <v>23908</v>
      </c>
      <c r="C36" s="6">
        <v>785891</v>
      </c>
      <c r="D36" s="30">
        <v>26515818</v>
      </c>
      <c r="E36" s="30">
        <v>146720195</v>
      </c>
      <c r="F36" s="3"/>
    </row>
    <row r="37" spans="1:6" s="1" customFormat="1" ht="15.75">
      <c r="A37" s="11" t="s">
        <v>66</v>
      </c>
      <c r="B37" s="6">
        <v>2198</v>
      </c>
      <c r="C37" s="6">
        <v>49103</v>
      </c>
      <c r="D37" s="30">
        <v>1376928</v>
      </c>
      <c r="E37" s="30">
        <v>13717789</v>
      </c>
      <c r="F37" s="3"/>
    </row>
    <row r="38" spans="1:6" s="1" customFormat="1" ht="15.75">
      <c r="A38" s="11" t="s">
        <v>67</v>
      </c>
      <c r="B38" s="6">
        <v>52</v>
      </c>
      <c r="C38" s="6">
        <v>1677</v>
      </c>
      <c r="D38" s="30">
        <v>59174</v>
      </c>
      <c r="E38" s="30">
        <v>997115</v>
      </c>
      <c r="F38" s="3"/>
    </row>
    <row r="39" spans="1:6" s="1" customFormat="1" ht="15.75">
      <c r="A39" s="11" t="s">
        <v>42</v>
      </c>
      <c r="B39" s="6">
        <v>33</v>
      </c>
      <c r="C39" s="6">
        <v>1335</v>
      </c>
      <c r="D39" s="30">
        <v>57016</v>
      </c>
      <c r="E39" s="30">
        <v>1113788</v>
      </c>
      <c r="F39" s="3"/>
    </row>
    <row r="40" spans="1:6" s="1" customFormat="1" ht="15.75">
      <c r="A40" s="11" t="s">
        <v>68</v>
      </c>
      <c r="B40" s="6">
        <v>109</v>
      </c>
      <c r="C40" s="6">
        <v>3678</v>
      </c>
      <c r="D40" s="30">
        <v>118918</v>
      </c>
      <c r="E40" s="30">
        <v>1226991</v>
      </c>
      <c r="F40" s="3"/>
    </row>
    <row r="41" spans="1:6" s="1" customFormat="1" ht="15.75">
      <c r="A41" s="11" t="s">
        <v>69</v>
      </c>
      <c r="B41" s="6">
        <v>111</v>
      </c>
      <c r="C41" s="6">
        <v>7590</v>
      </c>
      <c r="D41" s="30">
        <v>208869</v>
      </c>
      <c r="E41" s="30">
        <v>2398074</v>
      </c>
      <c r="F41" s="3"/>
    </row>
    <row r="42" spans="1:6" s="1" customFormat="1" ht="15.75">
      <c r="A42" s="11" t="s">
        <v>70</v>
      </c>
      <c r="B42" s="6">
        <v>122</v>
      </c>
      <c r="C42" s="6">
        <v>6916</v>
      </c>
      <c r="D42" s="30">
        <v>198920</v>
      </c>
      <c r="E42" s="30">
        <v>2962475</v>
      </c>
      <c r="F42" s="3"/>
    </row>
    <row r="43" spans="1:6" s="1" customFormat="1" ht="15.75">
      <c r="A43" s="11" t="s">
        <v>71</v>
      </c>
      <c r="B43" s="6">
        <v>151</v>
      </c>
      <c r="C43" s="6">
        <v>3226</v>
      </c>
      <c r="D43" s="30">
        <v>90983</v>
      </c>
      <c r="E43" s="30">
        <v>1387295</v>
      </c>
      <c r="F43" s="3"/>
    </row>
    <row r="44" spans="1:6" s="1" customFormat="1" ht="15.75">
      <c r="A44" s="11" t="s">
        <v>72</v>
      </c>
      <c r="B44" s="6">
        <v>12</v>
      </c>
      <c r="C44" s="6">
        <v>293</v>
      </c>
      <c r="D44" s="30">
        <v>13297</v>
      </c>
      <c r="E44" s="30">
        <v>67905</v>
      </c>
      <c r="F44" s="3"/>
    </row>
    <row r="45" spans="1:6" s="1" customFormat="1" ht="15.75">
      <c r="A45" s="11" t="s">
        <v>73</v>
      </c>
      <c r="B45" s="6">
        <v>1449</v>
      </c>
      <c r="C45" s="6">
        <v>19185</v>
      </c>
      <c r="D45" s="30">
        <v>481131</v>
      </c>
      <c r="E45" s="30">
        <v>2325482</v>
      </c>
      <c r="F45" s="3"/>
    </row>
    <row r="46" spans="1:6" s="1" customFormat="1" ht="15.75">
      <c r="A46" s="11" t="s">
        <v>74</v>
      </c>
      <c r="B46" s="6">
        <v>159</v>
      </c>
      <c r="C46" s="6">
        <v>5203</v>
      </c>
      <c r="D46" s="30">
        <v>148620</v>
      </c>
      <c r="E46" s="30">
        <v>1238664</v>
      </c>
      <c r="F46" s="3"/>
    </row>
    <row r="47" spans="1:6" s="1" customFormat="1" ht="15.75">
      <c r="A47" s="11" t="s">
        <v>75</v>
      </c>
      <c r="B47" s="6">
        <v>139</v>
      </c>
      <c r="C47" s="6">
        <v>8042</v>
      </c>
      <c r="D47" s="30">
        <v>260647</v>
      </c>
      <c r="E47" s="30">
        <v>2732789</v>
      </c>
      <c r="F47" s="3"/>
    </row>
    <row r="48" spans="1:6" s="1" customFormat="1" ht="15.75">
      <c r="A48" s="11" t="s">
        <v>76</v>
      </c>
      <c r="B48" s="6">
        <v>138</v>
      </c>
      <c r="C48" s="6" t="s">
        <v>43</v>
      </c>
      <c r="D48" s="30" t="s">
        <v>4</v>
      </c>
      <c r="E48" s="30" t="s">
        <v>4</v>
      </c>
      <c r="F48" s="3"/>
    </row>
    <row r="49" spans="1:6" s="1" customFormat="1" ht="15.75">
      <c r="A49" s="11" t="s">
        <v>44</v>
      </c>
      <c r="B49" s="6">
        <v>610</v>
      </c>
      <c r="C49" s="6">
        <v>14885</v>
      </c>
      <c r="D49" s="30">
        <v>495921</v>
      </c>
      <c r="E49" s="30">
        <v>2985980</v>
      </c>
      <c r="F49" s="3"/>
    </row>
    <row r="50" spans="1:6" s="1" customFormat="1" ht="15.75">
      <c r="A50" s="11" t="s">
        <v>45</v>
      </c>
      <c r="B50" s="6">
        <v>34</v>
      </c>
      <c r="C50" s="6">
        <v>407</v>
      </c>
      <c r="D50" s="30">
        <v>7094</v>
      </c>
      <c r="E50" s="30">
        <v>44976</v>
      </c>
      <c r="F50" s="3"/>
    </row>
    <row r="51" spans="1:6" s="1" customFormat="1" ht="15.75">
      <c r="A51" s="11" t="s">
        <v>46</v>
      </c>
      <c r="B51" s="6">
        <v>204</v>
      </c>
      <c r="C51" s="6">
        <v>6771</v>
      </c>
      <c r="D51" s="30">
        <v>203653</v>
      </c>
      <c r="E51" s="30">
        <v>1029257</v>
      </c>
      <c r="F51" s="3"/>
    </row>
    <row r="52" spans="1:6" s="1" customFormat="1" ht="15.75">
      <c r="A52" s="11" t="s">
        <v>47</v>
      </c>
      <c r="B52" s="6">
        <v>372</v>
      </c>
      <c r="C52" s="6">
        <v>7707</v>
      </c>
      <c r="D52" s="30">
        <v>285174</v>
      </c>
      <c r="E52" s="30">
        <v>1911747</v>
      </c>
      <c r="F52" s="3"/>
    </row>
    <row r="53" spans="1:6" s="1" customFormat="1" ht="15.75">
      <c r="A53" s="11" t="s">
        <v>48</v>
      </c>
      <c r="B53" s="6">
        <v>593</v>
      </c>
      <c r="C53" s="6">
        <v>11111</v>
      </c>
      <c r="D53" s="30">
        <v>231669</v>
      </c>
      <c r="E53" s="30">
        <v>1066794</v>
      </c>
      <c r="F53" s="3"/>
    </row>
    <row r="54" spans="1:6" s="1" customFormat="1" ht="15.75">
      <c r="A54" s="11" t="s">
        <v>49</v>
      </c>
      <c r="B54" s="6">
        <v>213</v>
      </c>
      <c r="C54" s="6">
        <v>4518</v>
      </c>
      <c r="D54" s="30">
        <v>97588</v>
      </c>
      <c r="E54" s="30">
        <v>550673</v>
      </c>
      <c r="F54" s="3"/>
    </row>
    <row r="55" spans="1:6" s="1" customFormat="1" ht="15.75">
      <c r="A55" s="11" t="s">
        <v>50</v>
      </c>
      <c r="B55" s="6">
        <v>380</v>
      </c>
      <c r="C55" s="6">
        <v>6593</v>
      </c>
      <c r="D55" s="30">
        <v>134081</v>
      </c>
      <c r="E55" s="30">
        <v>516121</v>
      </c>
      <c r="F55" s="3"/>
    </row>
    <row r="56" spans="1:6" s="1" customFormat="1" ht="15.75">
      <c r="A56" s="11" t="s">
        <v>77</v>
      </c>
      <c r="B56" s="6">
        <v>3939</v>
      </c>
      <c r="C56" s="6">
        <v>91516</v>
      </c>
      <c r="D56" s="30">
        <v>1816127</v>
      </c>
      <c r="E56" s="30">
        <v>9644864</v>
      </c>
      <c r="F56" s="3"/>
    </row>
    <row r="57" spans="1:6" s="1" customFormat="1" ht="15.75">
      <c r="A57" s="11" t="s">
        <v>51</v>
      </c>
      <c r="B57" s="6">
        <v>291</v>
      </c>
      <c r="C57" s="6">
        <v>8953</v>
      </c>
      <c r="D57" s="30">
        <v>172547</v>
      </c>
      <c r="E57" s="30">
        <v>754913</v>
      </c>
      <c r="F57" s="3"/>
    </row>
    <row r="58" spans="1:6" s="1" customFormat="1" ht="15.75">
      <c r="A58" s="11" t="s">
        <v>78</v>
      </c>
      <c r="B58" s="6">
        <v>3216</v>
      </c>
      <c r="C58" s="6">
        <v>73916</v>
      </c>
      <c r="D58" s="30">
        <v>1460888</v>
      </c>
      <c r="E58" s="30">
        <v>8152815</v>
      </c>
      <c r="F58" s="3"/>
    </row>
    <row r="59" spans="1:6" s="1" customFormat="1" ht="15.75">
      <c r="A59" s="11" t="s">
        <v>79</v>
      </c>
      <c r="B59" s="6">
        <v>432</v>
      </c>
      <c r="C59" s="6">
        <v>8647</v>
      </c>
      <c r="D59" s="30">
        <v>182692</v>
      </c>
      <c r="E59" s="30">
        <v>737136</v>
      </c>
      <c r="F59" s="3"/>
    </row>
    <row r="60" spans="1:6" s="1" customFormat="1" ht="15.75">
      <c r="A60" s="11" t="s">
        <v>80</v>
      </c>
      <c r="B60" s="6">
        <v>229</v>
      </c>
      <c r="C60" s="6">
        <v>5699</v>
      </c>
      <c r="D60" s="30">
        <v>124763</v>
      </c>
      <c r="E60" s="30">
        <v>625243</v>
      </c>
      <c r="F60" s="3"/>
    </row>
    <row r="61" spans="1:6" s="1" customFormat="1" ht="15.75">
      <c r="A61" s="11" t="s">
        <v>52</v>
      </c>
      <c r="B61" s="6">
        <v>72</v>
      </c>
      <c r="C61" s="6">
        <v>1156</v>
      </c>
      <c r="D61" s="30">
        <v>30654</v>
      </c>
      <c r="E61" s="30">
        <v>136578</v>
      </c>
      <c r="F61" s="3"/>
    </row>
    <row r="62" spans="1:6" s="1" customFormat="1" ht="15.75">
      <c r="A62" s="11" t="s">
        <v>81</v>
      </c>
      <c r="B62" s="6">
        <v>25</v>
      </c>
      <c r="C62" s="6">
        <v>1935</v>
      </c>
      <c r="D62" s="30">
        <v>39249</v>
      </c>
      <c r="E62" s="30">
        <v>216309</v>
      </c>
      <c r="F62" s="3"/>
    </row>
    <row r="63" spans="1:6" s="1" customFormat="1" ht="15.75">
      <c r="A63" s="11" t="s">
        <v>82</v>
      </c>
      <c r="B63" s="6">
        <v>132</v>
      </c>
      <c r="C63" s="6">
        <v>2608</v>
      </c>
      <c r="D63" s="30">
        <v>54860</v>
      </c>
      <c r="E63" s="30">
        <v>272356</v>
      </c>
      <c r="F63" s="3"/>
    </row>
    <row r="64" spans="1:6" s="1" customFormat="1" ht="15.75">
      <c r="A64" s="11" t="s">
        <v>83</v>
      </c>
      <c r="B64" s="6">
        <v>575</v>
      </c>
      <c r="C64" s="6">
        <v>10375</v>
      </c>
      <c r="D64" s="30">
        <v>250226</v>
      </c>
      <c r="E64" s="30">
        <v>1333633</v>
      </c>
      <c r="F64" s="3"/>
    </row>
    <row r="65" spans="1:6" s="1" customFormat="1" ht="15.75">
      <c r="A65" s="11" t="s">
        <v>53</v>
      </c>
      <c r="B65" s="6">
        <v>147</v>
      </c>
      <c r="C65" s="6">
        <v>2689</v>
      </c>
      <c r="D65" s="30">
        <v>71026</v>
      </c>
      <c r="E65" s="30">
        <v>537494</v>
      </c>
      <c r="F65" s="3"/>
    </row>
    <row r="66" spans="1:6" s="1" customFormat="1" ht="15.75">
      <c r="A66" s="11" t="s">
        <v>54</v>
      </c>
      <c r="B66" s="6">
        <v>34</v>
      </c>
      <c r="C66" s="6">
        <v>891</v>
      </c>
      <c r="D66" s="30">
        <v>22769</v>
      </c>
      <c r="E66" s="30">
        <v>116331</v>
      </c>
      <c r="F66" s="3"/>
    </row>
    <row r="67" spans="1:6" s="1" customFormat="1" ht="15.75">
      <c r="A67" s="11" t="s">
        <v>84</v>
      </c>
      <c r="B67" s="6">
        <v>394</v>
      </c>
      <c r="C67" s="6">
        <v>6795</v>
      </c>
      <c r="D67" s="30">
        <v>156431</v>
      </c>
      <c r="E67" s="30">
        <v>679808</v>
      </c>
      <c r="F67" s="3"/>
    </row>
    <row r="68" spans="1:6" s="1" customFormat="1" ht="15.75">
      <c r="A68" s="11" t="s">
        <v>85</v>
      </c>
      <c r="B68" s="6">
        <v>405</v>
      </c>
      <c r="C68" s="6">
        <v>27055</v>
      </c>
      <c r="D68" s="30">
        <v>972164</v>
      </c>
      <c r="E68" s="30">
        <v>5139652</v>
      </c>
      <c r="F68" s="3"/>
    </row>
    <row r="69" spans="1:6" s="1" customFormat="1" ht="15.75">
      <c r="A69" s="11" t="s">
        <v>55</v>
      </c>
      <c r="B69" s="6">
        <v>50</v>
      </c>
      <c r="C69" s="6">
        <v>8829</v>
      </c>
      <c r="D69" s="30">
        <v>384070</v>
      </c>
      <c r="E69" s="30">
        <v>2258199</v>
      </c>
      <c r="F69" s="3"/>
    </row>
    <row r="70" spans="1:6" s="1" customFormat="1" ht="15.75">
      <c r="A70" s="11" t="s">
        <v>86</v>
      </c>
      <c r="B70" s="6">
        <v>355</v>
      </c>
      <c r="C70" s="6">
        <v>18226</v>
      </c>
      <c r="D70" s="30">
        <v>588094</v>
      </c>
      <c r="E70" s="30">
        <v>2881453</v>
      </c>
      <c r="F70" s="3"/>
    </row>
    <row r="71" spans="1:6" s="1" customFormat="1" ht="15.75">
      <c r="A71" s="11" t="s">
        <v>56</v>
      </c>
      <c r="B71" s="6">
        <v>3005</v>
      </c>
      <c r="C71" s="6">
        <v>50284</v>
      </c>
      <c r="D71" s="30">
        <v>1682982</v>
      </c>
      <c r="E71" s="30">
        <v>6348282</v>
      </c>
      <c r="F71" s="3"/>
    </row>
    <row r="72" spans="1:6" s="1" customFormat="1" ht="15.75">
      <c r="A72" s="11" t="s">
        <v>87</v>
      </c>
      <c r="B72" s="6">
        <v>152</v>
      </c>
      <c r="C72" s="6">
        <v>1742</v>
      </c>
      <c r="D72" s="30">
        <v>80433</v>
      </c>
      <c r="E72" s="30">
        <v>800619</v>
      </c>
      <c r="F72" s="3"/>
    </row>
    <row r="73" spans="1:6" s="1" customFormat="1" ht="15.75">
      <c r="A73" s="11" t="s">
        <v>88</v>
      </c>
      <c r="B73" s="6">
        <v>634</v>
      </c>
      <c r="C73" s="6">
        <v>65298</v>
      </c>
      <c r="D73" s="30">
        <v>2849627</v>
      </c>
      <c r="E73" s="30">
        <v>20544485</v>
      </c>
      <c r="F73" s="3"/>
    </row>
    <row r="74" spans="1:6" s="1" customFormat="1" ht="15.75">
      <c r="A74" s="11" t="s">
        <v>89</v>
      </c>
      <c r="B74" s="6">
        <v>88</v>
      </c>
      <c r="C74" s="6">
        <v>5995</v>
      </c>
      <c r="D74" s="30">
        <v>302423</v>
      </c>
      <c r="E74" s="30">
        <v>2284090</v>
      </c>
      <c r="F74" s="3"/>
    </row>
    <row r="75" spans="1:6" s="1" customFormat="1" ht="15.75">
      <c r="A75" s="11" t="s">
        <v>90</v>
      </c>
      <c r="B75" s="6">
        <v>18</v>
      </c>
      <c r="C75" s="6">
        <v>2707</v>
      </c>
      <c r="D75" s="30">
        <v>153955</v>
      </c>
      <c r="E75" s="30">
        <v>1137866</v>
      </c>
      <c r="F75" s="3"/>
    </row>
    <row r="76" spans="1:6" s="1" customFormat="1" ht="15.75">
      <c r="A76" s="11" t="s">
        <v>91</v>
      </c>
      <c r="B76" s="6">
        <v>27</v>
      </c>
      <c r="C76" s="6">
        <v>920</v>
      </c>
      <c r="D76" s="30">
        <v>26496</v>
      </c>
      <c r="E76" s="30">
        <v>552428</v>
      </c>
      <c r="F76" s="3"/>
    </row>
    <row r="77" spans="1:6" s="1" customFormat="1" ht="15.75">
      <c r="A77" s="11" t="s">
        <v>92</v>
      </c>
      <c r="B77" s="6">
        <v>126</v>
      </c>
      <c r="C77" s="6">
        <v>18825</v>
      </c>
      <c r="D77" s="30">
        <v>793840</v>
      </c>
      <c r="E77" s="30">
        <v>6023483</v>
      </c>
      <c r="F77" s="3"/>
    </row>
    <row r="78" spans="1:6" s="1" customFormat="1" ht="15.75">
      <c r="A78" s="11" t="s">
        <v>93</v>
      </c>
      <c r="B78" s="6">
        <v>91</v>
      </c>
      <c r="C78" s="6">
        <v>2098</v>
      </c>
      <c r="D78" s="30">
        <v>77115</v>
      </c>
      <c r="E78" s="30">
        <v>513126</v>
      </c>
      <c r="F78" s="3"/>
    </row>
    <row r="79" spans="1:6" s="1" customFormat="1" ht="15.75">
      <c r="A79" s="11" t="s">
        <v>94</v>
      </c>
      <c r="B79" s="6">
        <v>175</v>
      </c>
      <c r="C79" s="6">
        <v>10559</v>
      </c>
      <c r="D79" s="30">
        <v>307804</v>
      </c>
      <c r="E79" s="30">
        <v>3345386</v>
      </c>
      <c r="F79" s="3"/>
    </row>
    <row r="80" spans="1:6" s="1" customFormat="1" ht="15.75">
      <c r="A80" s="11" t="s">
        <v>95</v>
      </c>
      <c r="B80" s="6">
        <v>109</v>
      </c>
      <c r="C80" s="6">
        <v>24194</v>
      </c>
      <c r="D80" s="30">
        <v>1187994</v>
      </c>
      <c r="E80" s="30">
        <v>6688106</v>
      </c>
      <c r="F80" s="3"/>
    </row>
    <row r="81" spans="1:6" s="1" customFormat="1" ht="15.75">
      <c r="A81" s="11" t="s">
        <v>96</v>
      </c>
      <c r="B81" s="6">
        <v>740</v>
      </c>
      <c r="C81" s="6">
        <v>37810</v>
      </c>
      <c r="D81" s="30">
        <v>1059864</v>
      </c>
      <c r="E81" s="30">
        <v>5178793</v>
      </c>
      <c r="F81" s="3"/>
    </row>
    <row r="82" spans="1:6" s="1" customFormat="1" ht="15.75">
      <c r="A82" s="11" t="s">
        <v>97</v>
      </c>
      <c r="B82" s="6">
        <v>663</v>
      </c>
      <c r="C82" s="6">
        <v>34197</v>
      </c>
      <c r="D82" s="30">
        <v>938993</v>
      </c>
      <c r="E82" s="30">
        <v>4501752</v>
      </c>
      <c r="F82" s="3"/>
    </row>
    <row r="83" spans="1:6" s="1" customFormat="1" ht="15.75">
      <c r="A83" s="11" t="s">
        <v>98</v>
      </c>
      <c r="B83" s="6">
        <v>77</v>
      </c>
      <c r="C83" s="6">
        <v>3613</v>
      </c>
      <c r="D83" s="30">
        <v>120871</v>
      </c>
      <c r="E83" s="30">
        <v>677041</v>
      </c>
      <c r="F83" s="3"/>
    </row>
    <row r="84" spans="1:6" s="1" customFormat="1" ht="15.75">
      <c r="A84" s="11" t="s">
        <v>99</v>
      </c>
      <c r="B84" s="6">
        <v>712</v>
      </c>
      <c r="C84" s="6">
        <v>20475</v>
      </c>
      <c r="D84" s="30">
        <v>711402</v>
      </c>
      <c r="E84" s="30">
        <v>3611391</v>
      </c>
      <c r="F84" s="3"/>
    </row>
    <row r="85" spans="1:6" s="1" customFormat="1" ht="15.75">
      <c r="A85" s="11" t="s">
        <v>100</v>
      </c>
      <c r="B85" s="6">
        <v>69</v>
      </c>
      <c r="C85" s="6">
        <v>5306</v>
      </c>
      <c r="D85" s="30">
        <v>168411</v>
      </c>
      <c r="E85" s="30">
        <v>675968</v>
      </c>
      <c r="F85" s="3"/>
    </row>
    <row r="86" spans="1:6" s="1" customFormat="1" ht="15.75">
      <c r="A86" s="11" t="s">
        <v>101</v>
      </c>
      <c r="B86" s="6">
        <v>164</v>
      </c>
      <c r="C86" s="6">
        <v>4195</v>
      </c>
      <c r="D86" s="30">
        <v>146204</v>
      </c>
      <c r="E86" s="30">
        <v>738560</v>
      </c>
      <c r="F86" s="3"/>
    </row>
    <row r="87" spans="1:6" s="1" customFormat="1" ht="15.75">
      <c r="A87" s="11" t="s">
        <v>102</v>
      </c>
      <c r="B87" s="6">
        <v>326</v>
      </c>
      <c r="C87" s="6">
        <v>5417</v>
      </c>
      <c r="D87" s="30">
        <v>193664</v>
      </c>
      <c r="E87" s="30">
        <v>1000367</v>
      </c>
      <c r="F87" s="3"/>
    </row>
    <row r="88" spans="1:6" s="1" customFormat="1" ht="15.75">
      <c r="A88" s="11" t="s">
        <v>103</v>
      </c>
      <c r="B88" s="6">
        <v>14</v>
      </c>
      <c r="C88" s="6">
        <v>660</v>
      </c>
      <c r="D88" s="30">
        <v>26453</v>
      </c>
      <c r="E88" s="30">
        <v>152754</v>
      </c>
      <c r="F88" s="3"/>
    </row>
    <row r="89" spans="1:6" s="1" customFormat="1" ht="15.75">
      <c r="A89" s="11" t="s">
        <v>104</v>
      </c>
      <c r="B89" s="6">
        <v>139</v>
      </c>
      <c r="C89" s="6">
        <v>4897</v>
      </c>
      <c r="D89" s="30">
        <v>176670</v>
      </c>
      <c r="E89" s="30">
        <v>1043742</v>
      </c>
      <c r="F89" s="3"/>
    </row>
    <row r="90" spans="1:6" s="1" customFormat="1" ht="15.75">
      <c r="A90" s="11" t="s">
        <v>105</v>
      </c>
      <c r="B90" s="6">
        <v>208</v>
      </c>
      <c r="C90" s="6">
        <v>16849</v>
      </c>
      <c r="D90" s="30">
        <v>678459</v>
      </c>
      <c r="E90" s="30">
        <v>5545987</v>
      </c>
      <c r="F90" s="3"/>
    </row>
    <row r="91" spans="1:6" s="1" customFormat="1" ht="15.75">
      <c r="A91" s="11" t="s">
        <v>106</v>
      </c>
      <c r="B91" s="6">
        <v>14</v>
      </c>
      <c r="C91" s="6">
        <v>2556</v>
      </c>
      <c r="D91" s="30">
        <v>124079</v>
      </c>
      <c r="E91" s="30">
        <v>994935</v>
      </c>
      <c r="F91" s="3"/>
    </row>
    <row r="92" spans="1:6" s="1" customFormat="1" ht="15.75">
      <c r="A92" s="11" t="s">
        <v>107</v>
      </c>
      <c r="B92" s="6">
        <v>16</v>
      </c>
      <c r="C92" s="6">
        <v>1431</v>
      </c>
      <c r="D92" s="30">
        <v>57315</v>
      </c>
      <c r="E92" s="30">
        <v>402515</v>
      </c>
      <c r="F92" s="3"/>
    </row>
    <row r="93" spans="1:6" s="1" customFormat="1" ht="15.75">
      <c r="A93" s="11" t="s">
        <v>57</v>
      </c>
      <c r="B93" s="6">
        <v>10</v>
      </c>
      <c r="C93" s="6">
        <v>3799</v>
      </c>
      <c r="D93" s="30">
        <v>171805</v>
      </c>
      <c r="E93" s="30">
        <v>2221114</v>
      </c>
      <c r="F93" s="3"/>
    </row>
    <row r="94" spans="1:6" s="1" customFormat="1" ht="15.75">
      <c r="A94" s="11" t="s">
        <v>58</v>
      </c>
      <c r="B94" s="6">
        <v>60</v>
      </c>
      <c r="C94" s="6">
        <v>4716</v>
      </c>
      <c r="D94" s="30">
        <v>182035</v>
      </c>
      <c r="E94" s="30">
        <v>1468234</v>
      </c>
      <c r="F94" s="3"/>
    </row>
    <row r="95" spans="1:6" s="1" customFormat="1" ht="15.75">
      <c r="A95" s="11" t="s">
        <v>59</v>
      </c>
      <c r="B95" s="6">
        <v>108</v>
      </c>
      <c r="C95" s="6">
        <v>4347</v>
      </c>
      <c r="D95" s="30">
        <v>143225</v>
      </c>
      <c r="E95" s="30">
        <v>459189</v>
      </c>
      <c r="F95" s="3"/>
    </row>
    <row r="96" spans="1:6" s="1" customFormat="1" ht="15.75">
      <c r="A96" s="11" t="s">
        <v>108</v>
      </c>
      <c r="B96" s="6">
        <v>2771</v>
      </c>
      <c r="C96" s="6">
        <v>67717</v>
      </c>
      <c r="D96" s="30">
        <v>2204994</v>
      </c>
      <c r="E96" s="30">
        <v>8267322</v>
      </c>
      <c r="F96" s="3"/>
    </row>
    <row r="97" spans="1:6" s="1" customFormat="1" ht="15.75">
      <c r="A97" s="11" t="s">
        <v>60</v>
      </c>
      <c r="B97" s="6">
        <v>164</v>
      </c>
      <c r="C97" s="6">
        <v>4556</v>
      </c>
      <c r="D97" s="30">
        <v>148621</v>
      </c>
      <c r="E97" s="30">
        <v>553727</v>
      </c>
      <c r="F97" s="3"/>
    </row>
    <row r="98" spans="1:6" s="1" customFormat="1" ht="15.75">
      <c r="A98" s="11" t="s">
        <v>109</v>
      </c>
      <c r="B98" s="6">
        <v>96</v>
      </c>
      <c r="C98" s="6">
        <v>4660</v>
      </c>
      <c r="D98" s="30">
        <v>137896</v>
      </c>
      <c r="E98" s="30">
        <v>606573</v>
      </c>
      <c r="F98" s="3"/>
    </row>
    <row r="99" spans="1:6" s="1" customFormat="1" ht="15.75">
      <c r="A99" s="11" t="s">
        <v>110</v>
      </c>
      <c r="B99" s="6">
        <v>620</v>
      </c>
      <c r="C99" s="6">
        <v>13608</v>
      </c>
      <c r="D99" s="30">
        <v>443185</v>
      </c>
      <c r="E99" s="30">
        <v>1640674</v>
      </c>
      <c r="F99" s="3"/>
    </row>
    <row r="100" spans="1:6" s="1" customFormat="1" ht="15.75">
      <c r="A100" s="11" t="s">
        <v>111</v>
      </c>
      <c r="B100" s="6">
        <v>82</v>
      </c>
      <c r="C100" s="6">
        <v>5004</v>
      </c>
      <c r="D100" s="30">
        <v>197839</v>
      </c>
      <c r="E100" s="30">
        <v>1016518</v>
      </c>
      <c r="F100" s="3"/>
    </row>
    <row r="101" spans="1:6" s="1" customFormat="1" ht="15.75">
      <c r="A101" s="11" t="s">
        <v>112</v>
      </c>
      <c r="B101" s="6">
        <v>55</v>
      </c>
      <c r="C101" s="6">
        <v>3335</v>
      </c>
      <c r="D101" s="30">
        <v>102602</v>
      </c>
      <c r="E101" s="30">
        <v>393998</v>
      </c>
      <c r="F101" s="3"/>
    </row>
    <row r="102" spans="1:6" s="1" customFormat="1" ht="15.75">
      <c r="A102" s="11" t="s">
        <v>113</v>
      </c>
      <c r="B102" s="6">
        <v>77</v>
      </c>
      <c r="C102" s="6">
        <v>1833</v>
      </c>
      <c r="D102" s="30">
        <v>49534</v>
      </c>
      <c r="E102" s="30">
        <v>184772</v>
      </c>
      <c r="F102" s="3"/>
    </row>
    <row r="103" spans="1:6" s="1" customFormat="1" ht="15.75">
      <c r="A103" s="11" t="s">
        <v>114</v>
      </c>
      <c r="B103" s="6">
        <v>1118</v>
      </c>
      <c r="C103" s="6">
        <v>18023</v>
      </c>
      <c r="D103" s="30">
        <v>580869</v>
      </c>
      <c r="E103" s="30">
        <v>1821473</v>
      </c>
      <c r="F103" s="3"/>
    </row>
    <row r="104" spans="1:6" s="1" customFormat="1" ht="15.75">
      <c r="A104" s="11" t="s">
        <v>61</v>
      </c>
      <c r="B104" s="6">
        <v>275</v>
      </c>
      <c r="C104" s="6">
        <v>6003</v>
      </c>
      <c r="D104" s="30">
        <v>171072</v>
      </c>
      <c r="E104" s="30">
        <v>520175</v>
      </c>
      <c r="F104" s="3"/>
    </row>
    <row r="105" spans="1:6" s="1" customFormat="1" ht="15.75">
      <c r="A105" s="11" t="s">
        <v>115</v>
      </c>
      <c r="B105" s="6">
        <v>284</v>
      </c>
      <c r="C105" s="6">
        <v>10695</v>
      </c>
      <c r="D105" s="30">
        <v>373376</v>
      </c>
      <c r="E105" s="30">
        <v>1529412</v>
      </c>
      <c r="F105" s="3"/>
    </row>
    <row r="106" spans="1:6" s="1" customFormat="1" ht="15.75">
      <c r="A106" s="11" t="s">
        <v>116</v>
      </c>
      <c r="B106" s="6">
        <v>1315</v>
      </c>
      <c r="C106" s="6">
        <v>70942</v>
      </c>
      <c r="D106" s="30">
        <v>2897249</v>
      </c>
      <c r="E106" s="30">
        <v>17071991</v>
      </c>
      <c r="F106" s="3"/>
    </row>
    <row r="107" spans="1:6" s="1" customFormat="1" ht="15.75">
      <c r="A107" s="11" t="s">
        <v>117</v>
      </c>
      <c r="B107" s="6">
        <v>48</v>
      </c>
      <c r="C107" s="6">
        <v>2904</v>
      </c>
      <c r="D107" s="30">
        <v>91882</v>
      </c>
      <c r="E107" s="30">
        <v>384557</v>
      </c>
      <c r="F107" s="3"/>
    </row>
    <row r="108" spans="1:6" s="1" customFormat="1" ht="15.75">
      <c r="A108" s="11" t="s">
        <v>118</v>
      </c>
      <c r="B108" s="6">
        <v>249</v>
      </c>
      <c r="C108" s="6">
        <v>7423</v>
      </c>
      <c r="D108" s="30">
        <v>318549</v>
      </c>
      <c r="E108" s="30">
        <v>1575416</v>
      </c>
      <c r="F108" s="3"/>
    </row>
    <row r="109" spans="1:6" s="1" customFormat="1" ht="15.75">
      <c r="A109" s="11" t="s">
        <v>119</v>
      </c>
      <c r="B109" s="6">
        <v>151</v>
      </c>
      <c r="C109" s="6">
        <v>17617</v>
      </c>
      <c r="D109" s="30">
        <v>831909</v>
      </c>
      <c r="E109" s="30">
        <v>7177276</v>
      </c>
      <c r="F109" s="3"/>
    </row>
    <row r="110" spans="1:6" s="1" customFormat="1" ht="15.75">
      <c r="A110" s="11" t="s">
        <v>147</v>
      </c>
      <c r="B110" s="6">
        <v>97</v>
      </c>
      <c r="C110" s="6">
        <v>7323</v>
      </c>
      <c r="D110" s="30">
        <v>256555</v>
      </c>
      <c r="E110" s="30">
        <v>1427651</v>
      </c>
      <c r="F110" s="3"/>
    </row>
    <row r="111" spans="1:6" s="1" customFormat="1" ht="15.75">
      <c r="A111" s="11" t="s">
        <v>120</v>
      </c>
      <c r="B111" s="6">
        <v>422</v>
      </c>
      <c r="C111" s="6">
        <v>10863</v>
      </c>
      <c r="D111" s="30">
        <v>424038</v>
      </c>
      <c r="E111" s="30">
        <v>1400406</v>
      </c>
      <c r="F111" s="3"/>
    </row>
    <row r="112" spans="1:6" s="1" customFormat="1" ht="15.75">
      <c r="A112" s="11" t="s">
        <v>121</v>
      </c>
      <c r="B112" s="6">
        <v>53</v>
      </c>
      <c r="C112" s="6">
        <v>6787</v>
      </c>
      <c r="D112" s="30">
        <v>267749</v>
      </c>
      <c r="E112" s="30">
        <v>1950492</v>
      </c>
      <c r="F112" s="3"/>
    </row>
    <row r="113" spans="1:6" s="1" customFormat="1" ht="15.75">
      <c r="A113" s="11" t="s">
        <v>122</v>
      </c>
      <c r="B113" s="6">
        <v>295</v>
      </c>
      <c r="C113" s="6">
        <v>18025</v>
      </c>
      <c r="D113" s="30">
        <v>706567</v>
      </c>
      <c r="E113" s="30">
        <v>3156193</v>
      </c>
      <c r="F113" s="3"/>
    </row>
    <row r="114" spans="1:6" s="1" customFormat="1" ht="15.75">
      <c r="A114" s="11" t="s">
        <v>123</v>
      </c>
      <c r="B114" s="6">
        <v>975</v>
      </c>
      <c r="C114" s="6">
        <v>86243</v>
      </c>
      <c r="D114" s="30">
        <v>3541667</v>
      </c>
      <c r="E114" s="30">
        <v>15113667</v>
      </c>
      <c r="F114" s="3"/>
    </row>
    <row r="115" spans="1:6" s="1" customFormat="1" ht="15.75">
      <c r="A115" s="11" t="s">
        <v>124</v>
      </c>
      <c r="B115" s="6">
        <v>93</v>
      </c>
      <c r="C115" s="6">
        <v>12544</v>
      </c>
      <c r="D115" s="30">
        <v>552320</v>
      </c>
      <c r="E115" s="30">
        <v>2048399</v>
      </c>
      <c r="F115" s="3"/>
    </row>
    <row r="116" spans="1:6" s="1" customFormat="1" ht="15.75">
      <c r="A116" s="11" t="s">
        <v>125</v>
      </c>
      <c r="B116" s="6">
        <v>152</v>
      </c>
      <c r="C116" s="6">
        <v>14837</v>
      </c>
      <c r="D116" s="30">
        <v>590197</v>
      </c>
      <c r="E116" s="30">
        <v>2687704</v>
      </c>
      <c r="F116" s="3"/>
    </row>
    <row r="117" spans="1:6" s="1" customFormat="1" ht="15.75">
      <c r="A117" s="11" t="s">
        <v>126</v>
      </c>
      <c r="B117" s="6">
        <v>38</v>
      </c>
      <c r="C117" s="6">
        <v>440</v>
      </c>
      <c r="D117" s="30">
        <v>11998</v>
      </c>
      <c r="E117" s="30">
        <v>48897</v>
      </c>
      <c r="F117" s="3"/>
    </row>
    <row r="118" spans="1:6" s="1" customFormat="1" ht="15.75">
      <c r="A118" s="11" t="s">
        <v>127</v>
      </c>
      <c r="B118" s="6">
        <v>307</v>
      </c>
      <c r="C118" s="6">
        <v>32000</v>
      </c>
      <c r="D118" s="30">
        <v>1134496</v>
      </c>
      <c r="E118" s="30">
        <v>5598409</v>
      </c>
      <c r="F118" s="3"/>
    </row>
    <row r="119" spans="1:6" s="1" customFormat="1" ht="15.75">
      <c r="A119" s="11" t="s">
        <v>128</v>
      </c>
      <c r="B119" s="6">
        <v>304</v>
      </c>
      <c r="C119" s="6">
        <v>24119</v>
      </c>
      <c r="D119" s="30">
        <v>1177274</v>
      </c>
      <c r="E119" s="30">
        <v>4439776</v>
      </c>
      <c r="F119" s="3"/>
    </row>
    <row r="120" spans="1:6" s="1" customFormat="1" ht="15.75">
      <c r="A120" s="11" t="s">
        <v>129</v>
      </c>
      <c r="B120" s="6">
        <v>81</v>
      </c>
      <c r="C120" s="6">
        <v>2303</v>
      </c>
      <c r="D120" s="30">
        <v>75382</v>
      </c>
      <c r="E120" s="30">
        <v>290482</v>
      </c>
      <c r="F120" s="3"/>
    </row>
    <row r="121" spans="1:6" s="1" customFormat="1" ht="15.75">
      <c r="A121" s="11" t="s">
        <v>148</v>
      </c>
      <c r="B121" s="6">
        <v>424</v>
      </c>
      <c r="C121" s="6">
        <v>24990</v>
      </c>
      <c r="D121" s="30">
        <v>814828</v>
      </c>
      <c r="E121" s="30">
        <v>4950531</v>
      </c>
      <c r="F121" s="3"/>
    </row>
    <row r="122" spans="1:6" s="1" customFormat="1" ht="15.75">
      <c r="A122" s="11" t="s">
        <v>130</v>
      </c>
      <c r="B122" s="6">
        <v>128</v>
      </c>
      <c r="C122" s="6" t="s">
        <v>5</v>
      </c>
      <c r="D122" s="30" t="s">
        <v>4</v>
      </c>
      <c r="E122" s="30" t="s">
        <v>4</v>
      </c>
      <c r="F122" s="3"/>
    </row>
    <row r="123" spans="1:6" s="1" customFormat="1" ht="15.75">
      <c r="A123" s="11" t="s">
        <v>131</v>
      </c>
      <c r="B123" s="6">
        <v>147</v>
      </c>
      <c r="C123" s="6">
        <v>9463</v>
      </c>
      <c r="D123" s="30">
        <v>310713</v>
      </c>
      <c r="E123" s="30">
        <v>2474944</v>
      </c>
      <c r="F123" s="3"/>
    </row>
    <row r="124" spans="1:6" s="1" customFormat="1" ht="15.75">
      <c r="A124" s="11" t="s">
        <v>132</v>
      </c>
      <c r="B124" s="6">
        <v>141</v>
      </c>
      <c r="C124" s="6">
        <v>10584</v>
      </c>
      <c r="D124" s="30">
        <v>346118</v>
      </c>
      <c r="E124" s="30">
        <v>1778379</v>
      </c>
      <c r="F124" s="3"/>
    </row>
    <row r="125" spans="1:6" s="1" customFormat="1" ht="15.75">
      <c r="A125" s="11" t="s">
        <v>133</v>
      </c>
      <c r="B125" s="6">
        <v>408</v>
      </c>
      <c r="C125" s="6">
        <v>44393</v>
      </c>
      <c r="D125" s="30">
        <v>2131725</v>
      </c>
      <c r="E125" s="30">
        <v>12040217</v>
      </c>
      <c r="F125" s="3"/>
    </row>
    <row r="126" spans="1:6" s="1" customFormat="1" ht="15.75">
      <c r="A126" s="11" t="s">
        <v>134</v>
      </c>
      <c r="B126" s="6">
        <v>10</v>
      </c>
      <c r="C126" s="6">
        <v>753</v>
      </c>
      <c r="D126" s="30">
        <v>20230</v>
      </c>
      <c r="E126" s="30">
        <v>229772</v>
      </c>
      <c r="F126" s="3"/>
    </row>
    <row r="127" spans="1:6" s="1" customFormat="1" ht="15.75">
      <c r="A127" s="11" t="s">
        <v>135</v>
      </c>
      <c r="B127" s="6">
        <v>41</v>
      </c>
      <c r="C127" s="6">
        <v>935</v>
      </c>
      <c r="D127" s="30">
        <v>24453</v>
      </c>
      <c r="E127" s="30">
        <v>202044</v>
      </c>
      <c r="F127" s="3"/>
    </row>
    <row r="128" spans="1:6" s="1" customFormat="1" ht="15.75">
      <c r="A128" s="11" t="s">
        <v>136</v>
      </c>
      <c r="B128" s="6">
        <v>202</v>
      </c>
      <c r="C128" s="6">
        <v>31062</v>
      </c>
      <c r="D128" s="30">
        <v>1600100</v>
      </c>
      <c r="E128" s="30">
        <v>9208924</v>
      </c>
      <c r="F128" s="3"/>
    </row>
    <row r="129" spans="1:6" s="1" customFormat="1" ht="15.75">
      <c r="A129" s="11" t="s">
        <v>137</v>
      </c>
      <c r="B129" s="6">
        <v>69</v>
      </c>
      <c r="C129" s="6">
        <v>8677</v>
      </c>
      <c r="D129" s="30">
        <v>384896</v>
      </c>
      <c r="E129" s="30">
        <v>2018183</v>
      </c>
      <c r="F129" s="3"/>
    </row>
    <row r="130" spans="1:6" s="1" customFormat="1" ht="15.75">
      <c r="A130" s="11" t="s">
        <v>138</v>
      </c>
      <c r="B130" s="6">
        <v>16</v>
      </c>
      <c r="C130" s="6">
        <v>1630</v>
      </c>
      <c r="D130" s="30">
        <v>58310</v>
      </c>
      <c r="E130" s="30">
        <v>208143</v>
      </c>
      <c r="F130" s="3"/>
    </row>
    <row r="131" spans="1:6" s="1" customFormat="1" ht="15.75">
      <c r="A131" s="11" t="s">
        <v>62</v>
      </c>
      <c r="B131" s="6">
        <v>48</v>
      </c>
      <c r="C131" s="6">
        <v>835</v>
      </c>
      <c r="D131" s="30">
        <v>26510</v>
      </c>
      <c r="E131" s="30">
        <v>82409</v>
      </c>
      <c r="F131" s="3"/>
    </row>
    <row r="132" spans="1:6" s="1" customFormat="1" ht="15.75">
      <c r="A132" s="11" t="s">
        <v>139</v>
      </c>
      <c r="B132" s="6">
        <v>22</v>
      </c>
      <c r="C132" s="6">
        <v>501</v>
      </c>
      <c r="D132" s="30">
        <v>17226</v>
      </c>
      <c r="E132" s="30">
        <v>90742</v>
      </c>
      <c r="F132" s="3"/>
    </row>
    <row r="133" spans="1:6" s="1" customFormat="1" ht="15.75">
      <c r="A133" s="11" t="s">
        <v>140</v>
      </c>
      <c r="B133" s="6">
        <v>1136</v>
      </c>
      <c r="C133" s="6">
        <v>21818</v>
      </c>
      <c r="D133" s="30">
        <v>568623</v>
      </c>
      <c r="E133" s="30">
        <v>2111880</v>
      </c>
      <c r="F133" s="3"/>
    </row>
    <row r="134" spans="1:6" s="1" customFormat="1" ht="15.75">
      <c r="A134" s="11" t="s">
        <v>141</v>
      </c>
      <c r="B134" s="6">
        <v>788</v>
      </c>
      <c r="C134" s="6">
        <v>11793</v>
      </c>
      <c r="D134" s="30">
        <v>293939</v>
      </c>
      <c r="E134" s="30">
        <v>1127662</v>
      </c>
      <c r="F134" s="3"/>
    </row>
    <row r="135" spans="1:6" s="1" customFormat="1" ht="15.75">
      <c r="A135" s="11" t="s">
        <v>142</v>
      </c>
      <c r="B135" s="6">
        <v>287</v>
      </c>
      <c r="C135" s="6">
        <v>9011</v>
      </c>
      <c r="D135" s="30">
        <v>252345</v>
      </c>
      <c r="E135" s="30">
        <v>860541</v>
      </c>
      <c r="F135" s="3"/>
    </row>
    <row r="136" spans="1:6" s="1" customFormat="1" ht="15.75">
      <c r="A136" s="11" t="s">
        <v>143</v>
      </c>
      <c r="B136" s="6">
        <v>61</v>
      </c>
      <c r="C136" s="6">
        <v>1014</v>
      </c>
      <c r="D136" s="30">
        <v>22339</v>
      </c>
      <c r="E136" s="30">
        <v>123677</v>
      </c>
      <c r="F136" s="3"/>
    </row>
    <row r="137" spans="1:6" s="1" customFormat="1" ht="15.75">
      <c r="A137" s="11" t="s">
        <v>144</v>
      </c>
      <c r="B137" s="6">
        <v>2740</v>
      </c>
      <c r="C137" s="6">
        <v>59544</v>
      </c>
      <c r="D137" s="30">
        <v>1765520</v>
      </c>
      <c r="E137" s="30">
        <v>7888286</v>
      </c>
      <c r="F137" s="3"/>
    </row>
    <row r="138" spans="1:6" s="1" customFormat="1" ht="15.75">
      <c r="A138" s="11" t="s">
        <v>145</v>
      </c>
      <c r="B138" s="6">
        <v>798</v>
      </c>
      <c r="C138" s="6">
        <v>20310</v>
      </c>
      <c r="D138" s="30">
        <v>677439</v>
      </c>
      <c r="E138" s="30">
        <v>2336242</v>
      </c>
      <c r="F138" s="3"/>
    </row>
    <row r="139" spans="1:6" s="1" customFormat="1" ht="15.75">
      <c r="A139" s="11" t="s">
        <v>146</v>
      </c>
      <c r="B139" s="6">
        <v>1942</v>
      </c>
      <c r="C139" s="6">
        <v>39234</v>
      </c>
      <c r="D139" s="30">
        <v>1088081</v>
      </c>
      <c r="E139" s="30">
        <v>5552044</v>
      </c>
      <c r="F139" s="3"/>
    </row>
    <row r="140" spans="1:6" s="1" customFormat="1" ht="15.75">
      <c r="A140" s="12"/>
      <c r="B140" s="12"/>
      <c r="C140" s="12"/>
      <c r="D140" s="30"/>
      <c r="E140" s="30"/>
      <c r="F140" s="3"/>
    </row>
    <row r="141" spans="1:6" s="1" customFormat="1" ht="15.75">
      <c r="A141" s="10" t="s">
        <v>149</v>
      </c>
      <c r="B141" s="6">
        <v>37499</v>
      </c>
      <c r="C141" s="6">
        <v>414249</v>
      </c>
      <c r="D141" s="30">
        <v>17185807</v>
      </c>
      <c r="E141" s="30">
        <v>319697562</v>
      </c>
      <c r="F141" s="3"/>
    </row>
    <row r="142" spans="1:6" s="1" customFormat="1" ht="15.75">
      <c r="A142" s="10" t="s">
        <v>150</v>
      </c>
      <c r="B142" s="6">
        <v>19853</v>
      </c>
      <c r="C142" s="6">
        <v>207725</v>
      </c>
      <c r="D142" s="30">
        <v>8629621</v>
      </c>
      <c r="E142" s="30">
        <v>133445795</v>
      </c>
      <c r="F142" s="3"/>
    </row>
    <row r="143" spans="1:6" s="1" customFormat="1" ht="15.75">
      <c r="A143" s="10" t="s">
        <v>151</v>
      </c>
      <c r="B143" s="6">
        <v>1602</v>
      </c>
      <c r="C143" s="6">
        <v>17274</v>
      </c>
      <c r="D143" s="30">
        <v>474909</v>
      </c>
      <c r="E143" s="30">
        <v>15350686</v>
      </c>
      <c r="F143" s="3"/>
    </row>
    <row r="144" spans="1:6" s="1" customFormat="1" ht="15.75">
      <c r="A144" s="10" t="s">
        <v>152</v>
      </c>
      <c r="B144" s="6">
        <v>1611</v>
      </c>
      <c r="C144" s="6">
        <v>13363</v>
      </c>
      <c r="D144" s="30">
        <v>565519</v>
      </c>
      <c r="E144" s="30">
        <v>7927009</v>
      </c>
      <c r="F144" s="3"/>
    </row>
    <row r="145" spans="1:6" s="1" customFormat="1" ht="15.75">
      <c r="A145" s="10" t="s">
        <v>153</v>
      </c>
      <c r="B145" s="6">
        <v>740</v>
      </c>
      <c r="C145" s="6">
        <v>7011</v>
      </c>
      <c r="D145" s="30">
        <v>239239</v>
      </c>
      <c r="E145" s="30">
        <v>3341092</v>
      </c>
      <c r="F145" s="3"/>
    </row>
    <row r="146" spans="1:6" s="1" customFormat="1" ht="15.75">
      <c r="A146" s="10" t="s">
        <v>154</v>
      </c>
      <c r="B146" s="6">
        <v>3023</v>
      </c>
      <c r="C146" s="6">
        <v>48147</v>
      </c>
      <c r="D146" s="30">
        <v>2311325</v>
      </c>
      <c r="E146" s="30">
        <v>24253780</v>
      </c>
      <c r="F146" s="3"/>
    </row>
    <row r="147" spans="1:6" s="1" customFormat="1" ht="15.75">
      <c r="A147" s="10" t="s">
        <v>155</v>
      </c>
      <c r="B147" s="6">
        <v>779</v>
      </c>
      <c r="C147" s="13" t="s">
        <v>43</v>
      </c>
      <c r="D147" s="30" t="s">
        <v>4</v>
      </c>
      <c r="E147" s="30" t="s">
        <v>4</v>
      </c>
      <c r="F147" s="3"/>
    </row>
    <row r="148" spans="1:6" s="1" customFormat="1" ht="15.75">
      <c r="A148" s="10" t="s">
        <v>156</v>
      </c>
      <c r="B148" s="6">
        <v>2782</v>
      </c>
      <c r="C148" s="6">
        <v>31243</v>
      </c>
      <c r="D148" s="30">
        <v>1476867</v>
      </c>
      <c r="E148" s="30">
        <v>19783731</v>
      </c>
      <c r="F148" s="3"/>
    </row>
    <row r="149" spans="1:6" s="1" customFormat="1" ht="15.75">
      <c r="A149" s="10" t="s">
        <v>283</v>
      </c>
      <c r="B149" s="6">
        <v>1272</v>
      </c>
      <c r="C149" s="6">
        <v>11225</v>
      </c>
      <c r="D149" s="30">
        <v>449201</v>
      </c>
      <c r="E149" s="30">
        <v>4390031</v>
      </c>
      <c r="F149" s="3"/>
    </row>
    <row r="150" spans="1:6" s="1" customFormat="1" ht="15.75">
      <c r="A150" s="10" t="s">
        <v>157</v>
      </c>
      <c r="B150" s="6">
        <v>3269</v>
      </c>
      <c r="C150" s="6">
        <v>31739</v>
      </c>
      <c r="D150" s="30">
        <v>1244930</v>
      </c>
      <c r="E150" s="30">
        <v>13451432</v>
      </c>
      <c r="F150" s="3"/>
    </row>
    <row r="151" spans="1:6" s="1" customFormat="1" ht="15.75">
      <c r="A151" s="10" t="s">
        <v>158</v>
      </c>
      <c r="B151" s="6">
        <v>4775</v>
      </c>
      <c r="C151" s="13" t="s">
        <v>159</v>
      </c>
      <c r="D151" s="30" t="s">
        <v>4</v>
      </c>
      <c r="E151" s="30" t="s">
        <v>4</v>
      </c>
      <c r="F151" s="3"/>
    </row>
    <row r="152" spans="1:6" s="1" customFormat="1" ht="15.75">
      <c r="A152" s="10" t="s">
        <v>160</v>
      </c>
      <c r="B152" s="6">
        <v>17646</v>
      </c>
      <c r="C152" s="6">
        <v>206524</v>
      </c>
      <c r="D152" s="30">
        <v>8556186</v>
      </c>
      <c r="E152" s="30">
        <v>186251767</v>
      </c>
      <c r="F152" s="3"/>
    </row>
    <row r="153" spans="1:6" s="1" customFormat="1" ht="15.75">
      <c r="A153" s="10" t="s">
        <v>161</v>
      </c>
      <c r="B153" s="6">
        <v>1374</v>
      </c>
      <c r="C153" s="6">
        <v>19222</v>
      </c>
      <c r="D153" s="30">
        <v>673265</v>
      </c>
      <c r="E153" s="30">
        <v>11068658</v>
      </c>
      <c r="F153" s="3"/>
    </row>
    <row r="154" spans="1:6" s="1" customFormat="1" ht="15.75">
      <c r="A154" s="10" t="s">
        <v>162</v>
      </c>
      <c r="B154" s="6">
        <v>827</v>
      </c>
      <c r="C154" s="6">
        <v>23591</v>
      </c>
      <c r="D154" s="30">
        <v>1195745</v>
      </c>
      <c r="E154" s="30">
        <v>15940718</v>
      </c>
      <c r="F154" s="3"/>
    </row>
    <row r="155" spans="1:6" s="1" customFormat="1" ht="15.75">
      <c r="A155" s="10" t="s">
        <v>163</v>
      </c>
      <c r="B155" s="6">
        <v>5921</v>
      </c>
      <c r="C155" s="6">
        <v>55394</v>
      </c>
      <c r="D155" s="30">
        <v>2608545</v>
      </c>
      <c r="E155" s="30">
        <v>43943534</v>
      </c>
      <c r="F155" s="3"/>
    </row>
    <row r="156" spans="1:6" s="1" customFormat="1" ht="15.75">
      <c r="A156" s="10" t="s">
        <v>164</v>
      </c>
      <c r="B156" s="6">
        <v>4546</v>
      </c>
      <c r="C156" s="6">
        <v>53877</v>
      </c>
      <c r="D156" s="30">
        <v>1829253</v>
      </c>
      <c r="E156" s="30">
        <v>43105874</v>
      </c>
      <c r="F156" s="3"/>
    </row>
    <row r="157" spans="1:6" s="1" customFormat="1" ht="15.75">
      <c r="A157" s="10" t="s">
        <v>165</v>
      </c>
      <c r="B157" s="6">
        <v>240</v>
      </c>
      <c r="C157" s="6">
        <v>1427</v>
      </c>
      <c r="D157" s="30">
        <v>55298</v>
      </c>
      <c r="E157" s="30">
        <v>13938042</v>
      </c>
      <c r="F157" s="3"/>
    </row>
    <row r="158" spans="1:6" s="1" customFormat="1" ht="15.75">
      <c r="A158" s="10" t="s">
        <v>166</v>
      </c>
      <c r="B158" s="6">
        <v>975</v>
      </c>
      <c r="C158" s="6">
        <v>8130</v>
      </c>
      <c r="D158" s="30">
        <v>378345</v>
      </c>
      <c r="E158" s="30">
        <v>6454962</v>
      </c>
      <c r="F158" s="3"/>
    </row>
    <row r="159" spans="1:6" s="1" customFormat="1" ht="15.75">
      <c r="A159" s="10" t="s">
        <v>167</v>
      </c>
      <c r="B159" s="6">
        <v>374</v>
      </c>
      <c r="C159" s="6">
        <v>5808</v>
      </c>
      <c r="D159" s="30">
        <v>207037</v>
      </c>
      <c r="E159" s="30">
        <v>15034038</v>
      </c>
      <c r="F159" s="3"/>
    </row>
    <row r="160" spans="1:6" s="1" customFormat="1" ht="15.75">
      <c r="A160" s="10" t="s">
        <v>168</v>
      </c>
      <c r="B160" s="6">
        <v>408</v>
      </c>
      <c r="C160" s="13" t="s">
        <v>169</v>
      </c>
      <c r="D160" s="30" t="s">
        <v>4</v>
      </c>
      <c r="E160" s="30" t="s">
        <v>4</v>
      </c>
      <c r="F160" s="3"/>
    </row>
    <row r="161" spans="1:6" s="1" customFormat="1" ht="15.75">
      <c r="A161" s="10" t="s">
        <v>170</v>
      </c>
      <c r="B161" s="6">
        <v>2981</v>
      </c>
      <c r="C161" s="13" t="s">
        <v>159</v>
      </c>
      <c r="D161" s="30" t="s">
        <v>4</v>
      </c>
      <c r="E161" s="30" t="s">
        <v>4</v>
      </c>
      <c r="F161" s="3"/>
    </row>
    <row r="162" spans="1:6" s="1" customFormat="1" ht="15.75">
      <c r="A162" s="10" t="s">
        <v>171</v>
      </c>
      <c r="B162" s="6">
        <v>5486</v>
      </c>
      <c r="C162" s="6">
        <v>72275</v>
      </c>
      <c r="D162" s="30">
        <v>2182781</v>
      </c>
      <c r="E162" s="30">
        <v>29165379</v>
      </c>
      <c r="F162" s="3"/>
    </row>
    <row r="163" spans="1:6" s="1" customFormat="1" ht="15.75">
      <c r="A163" s="10" t="s">
        <v>172</v>
      </c>
      <c r="B163" s="6">
        <v>2361</v>
      </c>
      <c r="C163" s="6">
        <v>50335</v>
      </c>
      <c r="D163" s="30">
        <v>1686486</v>
      </c>
      <c r="E163" s="30">
        <v>25703264</v>
      </c>
      <c r="F163" s="3"/>
    </row>
    <row r="164" spans="1:6" s="1" customFormat="1" ht="15.75">
      <c r="A164" s="10" t="s">
        <v>173</v>
      </c>
      <c r="B164" s="6">
        <v>579</v>
      </c>
      <c r="C164" s="6">
        <v>3330</v>
      </c>
      <c r="D164" s="30">
        <v>83852</v>
      </c>
      <c r="E164" s="30">
        <v>951272</v>
      </c>
      <c r="F164" s="3"/>
    </row>
    <row r="165" spans="1:6" s="1" customFormat="1" ht="15.75">
      <c r="A165" s="10" t="s">
        <v>174</v>
      </c>
      <c r="B165" s="6">
        <v>2546</v>
      </c>
      <c r="C165" s="6">
        <v>18610</v>
      </c>
      <c r="D165" s="30">
        <v>412443</v>
      </c>
      <c r="E165" s="30">
        <v>2510843</v>
      </c>
      <c r="F165" s="3"/>
    </row>
    <row r="166" spans="1:6" s="1" customFormat="1" ht="15.75">
      <c r="A166" s="10" t="s">
        <v>175</v>
      </c>
      <c r="B166" s="6">
        <v>3876</v>
      </c>
      <c r="C166" s="6">
        <v>27516</v>
      </c>
      <c r="D166" s="30">
        <v>590666</v>
      </c>
      <c r="E166" s="30">
        <v>4326042</v>
      </c>
      <c r="F166" s="3"/>
    </row>
    <row r="167" spans="1:6" s="1" customFormat="1" ht="15.75">
      <c r="A167" s="10" t="s">
        <v>176</v>
      </c>
      <c r="B167" s="6">
        <v>1738</v>
      </c>
      <c r="C167" s="6">
        <v>12058</v>
      </c>
      <c r="D167" s="30">
        <v>293934</v>
      </c>
      <c r="E167" s="30">
        <v>2301837</v>
      </c>
      <c r="F167" s="3"/>
    </row>
    <row r="168" spans="1:6" s="1" customFormat="1" ht="15.75">
      <c r="A168" s="10" t="s">
        <v>177</v>
      </c>
      <c r="B168" s="6">
        <v>2138</v>
      </c>
      <c r="C168" s="6">
        <v>15458</v>
      </c>
      <c r="D168" s="30">
        <v>296732</v>
      </c>
      <c r="E168" s="30">
        <v>2024205</v>
      </c>
      <c r="F168" s="3"/>
    </row>
    <row r="169" spans="1:6" s="1" customFormat="1" ht="15.75">
      <c r="A169" s="10" t="s">
        <v>178</v>
      </c>
      <c r="B169" s="6">
        <v>2699</v>
      </c>
      <c r="C169" s="6">
        <v>18011</v>
      </c>
      <c r="D169" s="30">
        <v>392072</v>
      </c>
      <c r="E169" s="30">
        <v>4168026</v>
      </c>
      <c r="F169" s="3"/>
    </row>
    <row r="170" spans="1:6" s="1" customFormat="1" ht="15.75">
      <c r="A170" s="10" t="s">
        <v>179</v>
      </c>
      <c r="B170" s="6">
        <v>5217</v>
      </c>
      <c r="C170" s="6">
        <v>53906</v>
      </c>
      <c r="D170" s="30">
        <v>1350088</v>
      </c>
      <c r="E170" s="30">
        <v>10862679</v>
      </c>
      <c r="F170" s="3"/>
    </row>
    <row r="171" spans="1:6" s="1" customFormat="1" ht="15.75">
      <c r="A171" s="10" t="s">
        <v>180</v>
      </c>
      <c r="B171" s="6">
        <v>4365</v>
      </c>
      <c r="C171" s="6">
        <v>48190</v>
      </c>
      <c r="D171" s="30">
        <v>1224855</v>
      </c>
      <c r="E171" s="30">
        <v>9910138</v>
      </c>
      <c r="F171" s="3"/>
    </row>
    <row r="172" spans="1:6" s="1" customFormat="1" ht="15.75">
      <c r="A172" s="10" t="s">
        <v>181</v>
      </c>
      <c r="B172" s="6">
        <v>852</v>
      </c>
      <c r="C172" s="6">
        <v>5716</v>
      </c>
      <c r="D172" s="30">
        <v>125233</v>
      </c>
      <c r="E172" s="30">
        <v>952541</v>
      </c>
      <c r="F172" s="3"/>
    </row>
    <row r="173" spans="1:6" s="1" customFormat="1" ht="15.75">
      <c r="A173" s="10" t="s">
        <v>182</v>
      </c>
      <c r="B173" s="6">
        <v>14366</v>
      </c>
      <c r="C173" s="6">
        <v>190395</v>
      </c>
      <c r="D173" s="30">
        <v>2704623</v>
      </c>
      <c r="E173" s="30">
        <v>25451441</v>
      </c>
      <c r="F173" s="3"/>
    </row>
    <row r="174" spans="1:6" s="1" customFormat="1" ht="15.75">
      <c r="A174" s="10" t="s">
        <v>183</v>
      </c>
      <c r="B174" s="6">
        <v>8908</v>
      </c>
      <c r="C174" s="6">
        <v>169431</v>
      </c>
      <c r="D174" s="30">
        <v>2396966</v>
      </c>
      <c r="E174" s="30">
        <v>22297296</v>
      </c>
      <c r="F174" s="3"/>
    </row>
    <row r="175" spans="1:6" s="1" customFormat="1" ht="15.75">
      <c r="A175" s="10" t="s">
        <v>184</v>
      </c>
      <c r="B175" s="6">
        <v>3349</v>
      </c>
      <c r="C175" s="6">
        <v>13626</v>
      </c>
      <c r="D175" s="30">
        <v>195126</v>
      </c>
      <c r="E175" s="30">
        <v>1603170</v>
      </c>
      <c r="F175" s="3"/>
    </row>
    <row r="176" spans="1:6" s="1" customFormat="1" ht="15.75">
      <c r="A176" s="10" t="s">
        <v>185</v>
      </c>
      <c r="B176" s="6">
        <v>2109</v>
      </c>
      <c r="C176" s="6">
        <v>7338</v>
      </c>
      <c r="D176" s="30">
        <v>112531</v>
      </c>
      <c r="E176" s="30">
        <v>1550975</v>
      </c>
      <c r="F176" s="3"/>
    </row>
    <row r="177" spans="1:6" s="1" customFormat="1" ht="15.75">
      <c r="A177" s="10" t="s">
        <v>186</v>
      </c>
      <c r="B177" s="6">
        <v>6737</v>
      </c>
      <c r="C177" s="6">
        <v>76665</v>
      </c>
      <c r="D177" s="30">
        <v>1263566</v>
      </c>
      <c r="E177" s="30">
        <v>10332906</v>
      </c>
      <c r="F177" s="3"/>
    </row>
    <row r="178" spans="1:6" s="1" customFormat="1" ht="15.75">
      <c r="A178" s="10" t="s">
        <v>187</v>
      </c>
      <c r="B178" s="6">
        <v>6115</v>
      </c>
      <c r="C178" s="6">
        <v>33894</v>
      </c>
      <c r="D178" s="30">
        <v>438806</v>
      </c>
      <c r="E178" s="30">
        <v>7987521</v>
      </c>
      <c r="F178" s="3"/>
    </row>
    <row r="179" spans="1:6" s="1" customFormat="1" ht="15.75">
      <c r="A179" s="10" t="s">
        <v>188</v>
      </c>
      <c r="B179" s="6">
        <v>12717</v>
      </c>
      <c r="C179" s="6">
        <v>102985</v>
      </c>
      <c r="D179" s="30">
        <v>1666567</v>
      </c>
      <c r="E179" s="30">
        <v>13210409</v>
      </c>
      <c r="F179" s="3"/>
    </row>
    <row r="180" spans="1:6" s="1" customFormat="1" ht="15.75">
      <c r="A180" s="10" t="s">
        <v>189</v>
      </c>
      <c r="B180" s="6">
        <v>7845</v>
      </c>
      <c r="C180" s="6">
        <v>77321</v>
      </c>
      <c r="D180" s="30">
        <v>1147034</v>
      </c>
      <c r="E180" s="30">
        <v>9554038</v>
      </c>
      <c r="F180" s="3"/>
    </row>
    <row r="181" spans="1:6" s="1" customFormat="1" ht="15.75">
      <c r="A181" s="10" t="s">
        <v>190</v>
      </c>
      <c r="B181" s="6">
        <v>2446</v>
      </c>
      <c r="C181" s="6">
        <v>14131</v>
      </c>
      <c r="D181" s="30">
        <v>210483</v>
      </c>
      <c r="E181" s="30">
        <v>1771647</v>
      </c>
      <c r="F181" s="3"/>
    </row>
    <row r="182" spans="1:6" s="1" customFormat="1" ht="15.75">
      <c r="A182" s="10" t="s">
        <v>191</v>
      </c>
      <c r="B182" s="6">
        <v>2426</v>
      </c>
      <c r="C182" s="6">
        <v>11533</v>
      </c>
      <c r="D182" s="30">
        <v>309050</v>
      </c>
      <c r="E182" s="30">
        <v>1884724</v>
      </c>
      <c r="F182" s="3"/>
    </row>
    <row r="183" spans="1:6" s="1" customFormat="1" ht="15.75">
      <c r="A183" s="10" t="s">
        <v>192</v>
      </c>
      <c r="B183" s="6">
        <v>4500</v>
      </c>
      <c r="C183" s="6">
        <v>35981</v>
      </c>
      <c r="D183" s="30">
        <v>513619</v>
      </c>
      <c r="E183" s="30">
        <v>4760995</v>
      </c>
      <c r="F183" s="3"/>
    </row>
    <row r="184" spans="1:6" s="1" customFormat="1" ht="15.75">
      <c r="A184" s="10" t="s">
        <v>193</v>
      </c>
      <c r="B184" s="6">
        <v>2564</v>
      </c>
      <c r="C184" s="6">
        <v>20788</v>
      </c>
      <c r="D184" s="30">
        <v>310380</v>
      </c>
      <c r="E184" s="30">
        <v>2935628</v>
      </c>
      <c r="F184" s="3"/>
    </row>
    <row r="185" spans="1:6" s="1" customFormat="1" ht="15.75">
      <c r="A185" s="10" t="s">
        <v>194</v>
      </c>
      <c r="B185" s="6">
        <v>1936</v>
      </c>
      <c r="C185" s="6">
        <v>15193</v>
      </c>
      <c r="D185" s="30">
        <v>203239</v>
      </c>
      <c r="E185" s="30">
        <v>1825367</v>
      </c>
      <c r="F185" s="3"/>
    </row>
    <row r="186" spans="1:6" s="1" customFormat="1" ht="15.75">
      <c r="A186" s="10" t="s">
        <v>195</v>
      </c>
      <c r="B186" s="6">
        <v>2092</v>
      </c>
      <c r="C186" s="6">
        <v>118379</v>
      </c>
      <c r="D186" s="30">
        <v>1603782</v>
      </c>
      <c r="E186" s="30">
        <v>15878852</v>
      </c>
      <c r="F186" s="3"/>
    </row>
    <row r="187" spans="1:6" s="1" customFormat="1" ht="15.75">
      <c r="A187" s="10" t="s">
        <v>196</v>
      </c>
      <c r="B187" s="6">
        <v>476</v>
      </c>
      <c r="C187" s="6">
        <v>91502</v>
      </c>
      <c r="D187" s="30">
        <v>1236261</v>
      </c>
      <c r="E187" s="30">
        <v>11501594</v>
      </c>
      <c r="F187" s="3"/>
    </row>
    <row r="188" spans="1:6" s="1" customFormat="1" ht="15.75">
      <c r="A188" s="10" t="s">
        <v>197</v>
      </c>
      <c r="B188" s="6">
        <v>1616</v>
      </c>
      <c r="C188" s="6">
        <v>26877</v>
      </c>
      <c r="D188" s="30">
        <v>367521</v>
      </c>
      <c r="E188" s="30">
        <v>4377258</v>
      </c>
      <c r="F188" s="3"/>
    </row>
    <row r="189" spans="1:6" s="1" customFormat="1" ht="15.75">
      <c r="A189" s="10" t="s">
        <v>198</v>
      </c>
      <c r="B189" s="6">
        <v>8224</v>
      </c>
      <c r="C189" s="6">
        <v>42252</v>
      </c>
      <c r="D189" s="30">
        <v>729906</v>
      </c>
      <c r="E189" s="30">
        <v>5439410</v>
      </c>
      <c r="F189" s="3"/>
    </row>
    <row r="190" spans="1:6" s="1" customFormat="1" ht="15.75">
      <c r="A190" s="10" t="s">
        <v>199</v>
      </c>
      <c r="B190" s="6">
        <v>1633</v>
      </c>
      <c r="C190" s="6">
        <v>6543</v>
      </c>
      <c r="D190" s="30">
        <v>97344</v>
      </c>
      <c r="E190" s="30">
        <v>493536</v>
      </c>
      <c r="F190" s="3"/>
    </row>
    <row r="191" spans="1:6" s="1" customFormat="1" ht="15.75">
      <c r="A191" s="10" t="s">
        <v>200</v>
      </c>
      <c r="B191" s="6">
        <v>3002</v>
      </c>
      <c r="C191" s="6">
        <v>17648</v>
      </c>
      <c r="D191" s="30">
        <v>238930</v>
      </c>
      <c r="E191" s="30">
        <v>2054927</v>
      </c>
      <c r="F191" s="3"/>
    </row>
    <row r="192" spans="1:6" s="1" customFormat="1" ht="15.75">
      <c r="A192" s="10" t="s">
        <v>201</v>
      </c>
      <c r="B192" s="6">
        <v>922</v>
      </c>
      <c r="C192" s="6">
        <v>3699</v>
      </c>
      <c r="D192" s="30">
        <v>77457</v>
      </c>
      <c r="E192" s="30">
        <v>447364</v>
      </c>
      <c r="F192" s="3"/>
    </row>
    <row r="193" spans="1:6" s="1" customFormat="1" ht="15.75">
      <c r="A193" s="10" t="s">
        <v>202</v>
      </c>
      <c r="B193" s="6">
        <v>2667</v>
      </c>
      <c r="C193" s="6">
        <v>14362</v>
      </c>
      <c r="D193" s="30">
        <v>316175</v>
      </c>
      <c r="E193" s="30">
        <v>2443583</v>
      </c>
      <c r="F193" s="3"/>
    </row>
    <row r="194" spans="1:6" s="1" customFormat="1" ht="15.75">
      <c r="A194" s="10" t="s">
        <v>203</v>
      </c>
      <c r="B194" s="6">
        <v>3212</v>
      </c>
      <c r="C194" s="6">
        <v>32949</v>
      </c>
      <c r="D194" s="30">
        <v>893349</v>
      </c>
      <c r="E194" s="30">
        <v>7720284</v>
      </c>
      <c r="F194" s="3"/>
    </row>
    <row r="195" spans="1:6" s="1" customFormat="1" ht="15.75">
      <c r="A195" s="10" t="s">
        <v>204</v>
      </c>
      <c r="B195" s="6">
        <v>790</v>
      </c>
      <c r="C195" s="6">
        <v>12483</v>
      </c>
      <c r="D195" s="30">
        <v>324214</v>
      </c>
      <c r="E195" s="30">
        <v>4010518</v>
      </c>
      <c r="F195" s="3"/>
    </row>
    <row r="196" spans="1:6" s="1" customFormat="1" ht="15.75">
      <c r="A196" s="10" t="s">
        <v>205</v>
      </c>
      <c r="B196" s="6">
        <v>436</v>
      </c>
      <c r="C196" s="6">
        <v>2790</v>
      </c>
      <c r="D196" s="30">
        <v>59441</v>
      </c>
      <c r="E196" s="30">
        <v>306497</v>
      </c>
      <c r="F196" s="3"/>
    </row>
    <row r="197" spans="1:6" s="1" customFormat="1" ht="15.75">
      <c r="A197" s="10" t="s">
        <v>206</v>
      </c>
      <c r="B197" s="6">
        <v>1986</v>
      </c>
      <c r="C197" s="6">
        <v>17676</v>
      </c>
      <c r="D197" s="30">
        <v>509694</v>
      </c>
      <c r="E197" s="30">
        <v>3403269</v>
      </c>
      <c r="F197" s="3"/>
    </row>
    <row r="198" spans="1:6" s="1" customFormat="1" ht="15.75">
      <c r="A198" s="10"/>
      <c r="B198" s="6"/>
      <c r="C198" s="6"/>
      <c r="D198" s="30"/>
      <c r="E198" s="30"/>
      <c r="F198" s="3"/>
    </row>
    <row r="199" spans="1:6" s="1" customFormat="1" ht="15.75">
      <c r="A199" s="10" t="s">
        <v>207</v>
      </c>
      <c r="B199" s="6">
        <v>10485</v>
      </c>
      <c r="C199" s="6">
        <v>178698</v>
      </c>
      <c r="D199" s="30">
        <v>4848928</v>
      </c>
      <c r="E199" s="30">
        <v>17635157</v>
      </c>
      <c r="F199" s="3"/>
    </row>
    <row r="200" spans="1:6" s="1" customFormat="1" ht="15.75">
      <c r="A200" s="10" t="s">
        <v>208</v>
      </c>
      <c r="B200" s="6">
        <v>250</v>
      </c>
      <c r="C200" s="6">
        <v>9555</v>
      </c>
      <c r="D200" s="30">
        <v>376736</v>
      </c>
      <c r="E200" s="30">
        <v>3395824</v>
      </c>
      <c r="F200" s="3"/>
    </row>
    <row r="201" spans="1:6" s="1" customFormat="1" ht="15.75">
      <c r="A201" s="10" t="s">
        <v>209</v>
      </c>
      <c r="B201" s="6">
        <v>183</v>
      </c>
      <c r="C201" s="6">
        <v>8493</v>
      </c>
      <c r="D201" s="30">
        <v>335735</v>
      </c>
      <c r="E201" s="30">
        <v>3173121</v>
      </c>
      <c r="F201" s="3"/>
    </row>
    <row r="202" spans="1:6" s="1" customFormat="1" ht="15.75">
      <c r="A202" s="10" t="s">
        <v>210</v>
      </c>
      <c r="B202" s="6">
        <v>67</v>
      </c>
      <c r="C202" s="6">
        <v>1062</v>
      </c>
      <c r="D202" s="30">
        <v>41001</v>
      </c>
      <c r="E202" s="30">
        <v>222703</v>
      </c>
      <c r="F202" s="3"/>
    </row>
    <row r="203" spans="1:6" s="1" customFormat="1" ht="15.75">
      <c r="A203" s="10" t="s">
        <v>211</v>
      </c>
      <c r="B203" s="6">
        <v>169</v>
      </c>
      <c r="C203" s="13" t="s">
        <v>5</v>
      </c>
      <c r="D203" s="30" t="s">
        <v>4</v>
      </c>
      <c r="E203" s="30" t="s">
        <v>4</v>
      </c>
      <c r="F203" s="3"/>
    </row>
    <row r="204" spans="1:6" s="1" customFormat="1" ht="15.75">
      <c r="A204" s="10" t="s">
        <v>212</v>
      </c>
      <c r="B204" s="6">
        <v>143</v>
      </c>
      <c r="C204" s="6">
        <v>4120</v>
      </c>
      <c r="D204" s="30">
        <v>183691</v>
      </c>
      <c r="E204" s="30">
        <v>1360425</v>
      </c>
      <c r="F204" s="3"/>
    </row>
    <row r="205" spans="1:6" s="1" customFormat="1" ht="15.75">
      <c r="A205" s="10" t="s">
        <v>213</v>
      </c>
      <c r="B205" s="6">
        <v>26</v>
      </c>
      <c r="C205" s="13" t="s">
        <v>214</v>
      </c>
      <c r="D205" s="30" t="s">
        <v>4</v>
      </c>
      <c r="E205" s="30" t="s">
        <v>4</v>
      </c>
      <c r="F205" s="3"/>
    </row>
    <row r="206" spans="1:6" s="1" customFormat="1" ht="15.75">
      <c r="A206" s="10" t="s">
        <v>215</v>
      </c>
      <c r="B206" s="6">
        <v>3929</v>
      </c>
      <c r="C206" s="6">
        <v>40674</v>
      </c>
      <c r="D206" s="30">
        <v>1177439</v>
      </c>
      <c r="E206" s="30">
        <v>3789597</v>
      </c>
      <c r="F206" s="3"/>
    </row>
    <row r="207" spans="1:6" s="1" customFormat="1" ht="15.75">
      <c r="A207" s="10" t="s">
        <v>216</v>
      </c>
      <c r="B207" s="6">
        <v>1547</v>
      </c>
      <c r="C207" s="6">
        <v>20676</v>
      </c>
      <c r="D207" s="30">
        <v>666664</v>
      </c>
      <c r="E207" s="30">
        <v>2029385</v>
      </c>
      <c r="F207" s="3"/>
    </row>
    <row r="208" spans="1:6" s="1" customFormat="1" ht="15.75">
      <c r="A208" s="10" t="s">
        <v>217</v>
      </c>
      <c r="B208" s="6">
        <v>2382</v>
      </c>
      <c r="C208" s="6">
        <v>19998</v>
      </c>
      <c r="D208" s="30">
        <v>510775</v>
      </c>
      <c r="E208" s="30">
        <v>1760212</v>
      </c>
      <c r="F208" s="3"/>
    </row>
    <row r="209" spans="1:6" s="1" customFormat="1" ht="15.75">
      <c r="A209" s="10" t="s">
        <v>218</v>
      </c>
      <c r="B209" s="6">
        <v>2550</v>
      </c>
      <c r="C209" s="6">
        <v>51059</v>
      </c>
      <c r="D209" s="30">
        <v>1003952</v>
      </c>
      <c r="E209" s="30">
        <v>2610931</v>
      </c>
      <c r="F209" s="3"/>
    </row>
    <row r="210" spans="1:6" s="1" customFormat="1" ht="15.75">
      <c r="A210" s="10" t="s">
        <v>219</v>
      </c>
      <c r="B210" s="6">
        <v>62</v>
      </c>
      <c r="C210" s="6">
        <v>4362</v>
      </c>
      <c r="D210" s="30">
        <v>175574</v>
      </c>
      <c r="E210" s="30">
        <v>250638</v>
      </c>
      <c r="F210" s="3"/>
    </row>
    <row r="211" spans="1:6" s="1" customFormat="1" ht="15.75">
      <c r="A211" s="10" t="s">
        <v>220</v>
      </c>
      <c r="B211" s="6">
        <v>30</v>
      </c>
      <c r="C211" s="6">
        <v>1651</v>
      </c>
      <c r="D211" s="30">
        <v>53655</v>
      </c>
      <c r="E211" s="30">
        <v>107679</v>
      </c>
      <c r="F211" s="3"/>
    </row>
    <row r="212" spans="1:6" s="1" customFormat="1" ht="15.75">
      <c r="A212" s="10" t="s">
        <v>221</v>
      </c>
      <c r="B212" s="6">
        <v>1604</v>
      </c>
      <c r="C212" s="6">
        <v>9348</v>
      </c>
      <c r="D212" s="30">
        <v>161756</v>
      </c>
      <c r="E212" s="30">
        <v>918223</v>
      </c>
      <c r="F212" s="3"/>
    </row>
    <row r="213" spans="1:6" s="1" customFormat="1" ht="15.75">
      <c r="A213" s="10" t="s">
        <v>222</v>
      </c>
      <c r="B213" s="6">
        <v>422</v>
      </c>
      <c r="C213" s="6">
        <v>27218</v>
      </c>
      <c r="D213" s="30">
        <v>454895</v>
      </c>
      <c r="E213" s="30">
        <v>940110</v>
      </c>
      <c r="F213" s="3"/>
    </row>
    <row r="214" spans="1:6" ht="17.25">
      <c r="A214" s="10" t="s">
        <v>223</v>
      </c>
      <c r="B214" s="6">
        <v>114</v>
      </c>
      <c r="C214" s="6">
        <v>2700</v>
      </c>
      <c r="D214" s="30">
        <v>52095</v>
      </c>
      <c r="E214" s="30">
        <v>157695</v>
      </c>
      <c r="F214" s="3"/>
    </row>
    <row r="215" spans="1:6" ht="17.25">
      <c r="A215" s="10" t="s">
        <v>224</v>
      </c>
      <c r="B215" s="6">
        <v>318</v>
      </c>
      <c r="C215" s="6">
        <v>5780</v>
      </c>
      <c r="D215" s="30">
        <v>105977</v>
      </c>
      <c r="E215" s="30">
        <v>236586</v>
      </c>
      <c r="F215" s="3"/>
    </row>
    <row r="216" spans="1:6" ht="17.25">
      <c r="A216" s="10" t="s">
        <v>225</v>
      </c>
      <c r="B216" s="6">
        <v>35</v>
      </c>
      <c r="C216" s="6">
        <v>296</v>
      </c>
      <c r="D216" s="30">
        <v>14461</v>
      </c>
      <c r="E216" s="30">
        <v>109562</v>
      </c>
      <c r="F216" s="3"/>
    </row>
    <row r="217" spans="1:6" ht="17.25">
      <c r="A217" s="10" t="s">
        <v>226</v>
      </c>
      <c r="B217" s="6">
        <v>26</v>
      </c>
      <c r="C217" s="6">
        <v>190</v>
      </c>
      <c r="D217" s="30">
        <v>9404</v>
      </c>
      <c r="E217" s="30">
        <v>69690</v>
      </c>
      <c r="F217" s="3"/>
    </row>
    <row r="218" spans="1:6" ht="17.25">
      <c r="A218" s="10" t="s">
        <v>227</v>
      </c>
      <c r="B218" s="6">
        <v>8</v>
      </c>
      <c r="C218" s="13" t="s">
        <v>228</v>
      </c>
      <c r="D218" s="30" t="s">
        <v>4</v>
      </c>
      <c r="E218" s="30" t="s">
        <v>4</v>
      </c>
      <c r="F218" s="3"/>
    </row>
    <row r="219" spans="1:6" ht="17.25">
      <c r="A219" s="10" t="s">
        <v>229</v>
      </c>
      <c r="B219" s="6">
        <v>140</v>
      </c>
      <c r="C219" s="13" t="s">
        <v>214</v>
      </c>
      <c r="D219" s="30" t="s">
        <v>4</v>
      </c>
      <c r="E219" s="30" t="s">
        <v>4</v>
      </c>
      <c r="F219" s="3"/>
    </row>
    <row r="220" spans="1:6" ht="17.25">
      <c r="A220" s="10" t="s">
        <v>230</v>
      </c>
      <c r="B220" s="6">
        <v>24</v>
      </c>
      <c r="C220" s="13" t="s">
        <v>228</v>
      </c>
      <c r="D220" s="30" t="s">
        <v>4</v>
      </c>
      <c r="E220" s="30" t="s">
        <v>4</v>
      </c>
      <c r="F220" s="3"/>
    </row>
    <row r="221" spans="1:6" ht="17.25">
      <c r="A221" s="10" t="s">
        <v>231</v>
      </c>
      <c r="B221" s="6">
        <v>109</v>
      </c>
      <c r="C221" s="6">
        <v>732</v>
      </c>
      <c r="D221" s="30">
        <v>18161</v>
      </c>
      <c r="E221" s="30">
        <v>69231</v>
      </c>
      <c r="F221" s="3"/>
    </row>
    <row r="222" spans="1:6" ht="17.25">
      <c r="A222" s="10" t="s">
        <v>232</v>
      </c>
      <c r="B222" s="6">
        <v>7</v>
      </c>
      <c r="C222" s="13" t="s">
        <v>233</v>
      </c>
      <c r="D222" s="30" t="s">
        <v>4</v>
      </c>
      <c r="E222" s="30" t="s">
        <v>4</v>
      </c>
      <c r="F222" s="3"/>
    </row>
    <row r="223" spans="1:6" ht="17.25">
      <c r="A223" s="10" t="s">
        <v>234</v>
      </c>
      <c r="B223" s="6">
        <v>2176</v>
      </c>
      <c r="C223" s="6">
        <v>26368</v>
      </c>
      <c r="D223" s="30">
        <v>875699</v>
      </c>
      <c r="E223" s="30">
        <v>2648299</v>
      </c>
      <c r="F223" s="3"/>
    </row>
    <row r="224" spans="1:6" ht="17.25">
      <c r="A224" s="10" t="s">
        <v>235</v>
      </c>
      <c r="B224" s="6">
        <v>157</v>
      </c>
      <c r="C224" s="6">
        <v>8328</v>
      </c>
      <c r="D224" s="30">
        <v>189339</v>
      </c>
      <c r="E224" s="30">
        <v>517525</v>
      </c>
      <c r="F224" s="3"/>
    </row>
    <row r="225" spans="1:6" ht="17.25">
      <c r="A225" s="10" t="s">
        <v>236</v>
      </c>
      <c r="B225" s="6">
        <v>18</v>
      </c>
      <c r="C225" s="6">
        <v>228</v>
      </c>
      <c r="D225" s="30">
        <v>5135</v>
      </c>
      <c r="E225" s="30">
        <v>13315</v>
      </c>
      <c r="F225" s="3"/>
    </row>
    <row r="226" spans="1:6" ht="17.25">
      <c r="A226" s="10" t="s">
        <v>237</v>
      </c>
      <c r="B226" s="6">
        <v>91</v>
      </c>
      <c r="C226" s="6">
        <v>1810</v>
      </c>
      <c r="D226" s="30">
        <v>62405</v>
      </c>
      <c r="E226" s="30">
        <v>167239</v>
      </c>
      <c r="F226" s="3"/>
    </row>
    <row r="227" spans="1:6" ht="17.25">
      <c r="A227" s="10" t="s">
        <v>238</v>
      </c>
      <c r="B227" s="6">
        <v>272</v>
      </c>
      <c r="C227" s="6">
        <v>1522</v>
      </c>
      <c r="D227" s="30">
        <v>32703</v>
      </c>
      <c r="E227" s="30">
        <v>104864</v>
      </c>
      <c r="F227" s="3"/>
    </row>
    <row r="228" spans="1:6" ht="17.25">
      <c r="A228" s="10" t="s">
        <v>239</v>
      </c>
      <c r="B228" s="6">
        <v>1565</v>
      </c>
      <c r="C228" s="6">
        <v>13597</v>
      </c>
      <c r="D228" s="30">
        <v>569416</v>
      </c>
      <c r="E228" s="30">
        <v>1791131</v>
      </c>
      <c r="F228" s="3"/>
    </row>
    <row r="229" spans="1:6" ht="17.25">
      <c r="A229" s="10" t="s">
        <v>240</v>
      </c>
      <c r="B229" s="6">
        <v>73</v>
      </c>
      <c r="C229" s="6">
        <v>883</v>
      </c>
      <c r="D229" s="30">
        <v>16701</v>
      </c>
      <c r="E229" s="30">
        <v>54225</v>
      </c>
      <c r="F229" s="3"/>
    </row>
    <row r="230" spans="1:6" ht="17.25">
      <c r="A230" s="10" t="s">
        <v>241</v>
      </c>
      <c r="B230" s="6">
        <v>916</v>
      </c>
      <c r="C230" s="6">
        <v>41027</v>
      </c>
      <c r="D230" s="30">
        <v>1065210</v>
      </c>
      <c r="E230" s="30">
        <v>3149758</v>
      </c>
      <c r="F230" s="3"/>
    </row>
    <row r="231" spans="1:6" ht="17.25">
      <c r="A231" s="10" t="s">
        <v>242</v>
      </c>
      <c r="B231" s="6">
        <v>407</v>
      </c>
      <c r="C231" s="6">
        <v>30650</v>
      </c>
      <c r="D231" s="30">
        <v>883887</v>
      </c>
      <c r="E231" s="30">
        <v>2653302</v>
      </c>
      <c r="F231" s="3"/>
    </row>
    <row r="232" spans="1:6" ht="17.25">
      <c r="A232" s="10" t="s">
        <v>243</v>
      </c>
      <c r="B232" s="6">
        <v>509</v>
      </c>
      <c r="C232" s="6">
        <v>10377</v>
      </c>
      <c r="D232" s="30">
        <v>181323</v>
      </c>
      <c r="E232" s="30">
        <v>496456</v>
      </c>
      <c r="F232" s="3"/>
    </row>
    <row r="233" spans="1:6" ht="17.25">
      <c r="A233" s="10" t="s">
        <v>244</v>
      </c>
      <c r="B233" s="6">
        <v>320</v>
      </c>
      <c r="C233" s="6">
        <v>4117</v>
      </c>
      <c r="D233" s="30">
        <v>106774</v>
      </c>
      <c r="E233" s="30">
        <v>412825</v>
      </c>
      <c r="F233" s="3"/>
    </row>
    <row r="234" spans="1:6" ht="17.25">
      <c r="A234" s="3"/>
      <c r="B234" s="3"/>
      <c r="C234" s="3"/>
      <c r="D234" s="30"/>
      <c r="E234" s="30"/>
      <c r="F234" s="3"/>
    </row>
    <row r="235" spans="1:6" ht="17.25">
      <c r="A235" s="10" t="s">
        <v>245</v>
      </c>
      <c r="B235" s="6">
        <v>9454</v>
      </c>
      <c r="C235" s="6">
        <v>287054</v>
      </c>
      <c r="D235" s="30">
        <v>14837608</v>
      </c>
      <c r="E235" s="30">
        <v>83185897</v>
      </c>
      <c r="F235" s="3"/>
    </row>
    <row r="236" spans="1:6" ht="17.25">
      <c r="A236" s="10" t="s">
        <v>246</v>
      </c>
      <c r="B236" s="6">
        <v>2581</v>
      </c>
      <c r="C236" s="6">
        <v>99892</v>
      </c>
      <c r="D236" s="30">
        <v>5154240</v>
      </c>
      <c r="E236" s="30">
        <v>29396120</v>
      </c>
      <c r="F236" s="3"/>
    </row>
    <row r="237" spans="1:6" ht="17.25">
      <c r="A237" s="10" t="s">
        <v>284</v>
      </c>
      <c r="B237" s="6">
        <v>1923</v>
      </c>
      <c r="C237" s="6">
        <v>88643</v>
      </c>
      <c r="D237" s="30">
        <v>4277161</v>
      </c>
      <c r="E237" s="30">
        <v>23817953</v>
      </c>
      <c r="F237" s="3"/>
    </row>
    <row r="238" spans="1:6" ht="17.25">
      <c r="A238" s="10" t="s">
        <v>247</v>
      </c>
      <c r="B238" s="6">
        <v>658</v>
      </c>
      <c r="C238" s="6">
        <v>11249</v>
      </c>
      <c r="D238" s="30">
        <v>877079</v>
      </c>
      <c r="E238" s="30">
        <v>5578167</v>
      </c>
      <c r="F238" s="3"/>
    </row>
    <row r="239" spans="1:6" ht="17.25">
      <c r="A239" s="10" t="s">
        <v>248</v>
      </c>
      <c r="B239" s="6">
        <v>2777</v>
      </c>
      <c r="C239" s="6">
        <v>27891</v>
      </c>
      <c r="D239" s="30">
        <v>1407449</v>
      </c>
      <c r="E239" s="30">
        <v>10917452</v>
      </c>
      <c r="F239" s="3"/>
    </row>
    <row r="240" spans="1:6" ht="17.25">
      <c r="A240" s="10" t="s">
        <v>249</v>
      </c>
      <c r="B240" s="6">
        <v>2242</v>
      </c>
      <c r="C240" s="6">
        <v>21459</v>
      </c>
      <c r="D240" s="30">
        <v>970125</v>
      </c>
      <c r="E240" s="30">
        <v>5908716</v>
      </c>
      <c r="F240" s="3"/>
    </row>
    <row r="241" spans="1:6" ht="17.25">
      <c r="A241" s="10" t="s">
        <v>250</v>
      </c>
      <c r="B241" s="6">
        <v>535</v>
      </c>
      <c r="C241" s="6">
        <v>6432</v>
      </c>
      <c r="D241" s="30">
        <v>437324</v>
      </c>
      <c r="E241" s="30">
        <v>5008736</v>
      </c>
      <c r="F241" s="3"/>
    </row>
    <row r="242" spans="1:6" ht="17.25">
      <c r="A242" s="10" t="s">
        <v>251</v>
      </c>
      <c r="B242" s="6">
        <v>2558</v>
      </c>
      <c r="C242" s="6">
        <v>119678</v>
      </c>
      <c r="D242" s="30">
        <v>7139918</v>
      </c>
      <c r="E242" s="30">
        <v>39547754</v>
      </c>
      <c r="F242" s="3"/>
    </row>
    <row r="243" spans="1:6" ht="17.25">
      <c r="A243" s="10" t="s">
        <v>252</v>
      </c>
      <c r="B243" s="6">
        <v>445</v>
      </c>
      <c r="C243" s="6">
        <v>25269</v>
      </c>
      <c r="D243" s="30">
        <v>1971827</v>
      </c>
      <c r="E243" s="30">
        <v>11496083</v>
      </c>
      <c r="F243" s="3"/>
    </row>
    <row r="244" spans="1:6" ht="17.25">
      <c r="A244" s="10" t="s">
        <v>253</v>
      </c>
      <c r="B244" s="6">
        <v>275</v>
      </c>
      <c r="C244" s="6">
        <v>16989</v>
      </c>
      <c r="D244" s="30">
        <v>884969</v>
      </c>
      <c r="E244" s="30">
        <v>7096161</v>
      </c>
      <c r="F244" s="3"/>
    </row>
    <row r="245" spans="1:6" ht="17.25">
      <c r="A245" s="10" t="s">
        <v>254</v>
      </c>
      <c r="B245" s="6">
        <v>1838</v>
      </c>
      <c r="C245" s="6">
        <v>77420</v>
      </c>
      <c r="D245" s="30">
        <v>4283122</v>
      </c>
      <c r="E245" s="30">
        <v>20955510</v>
      </c>
      <c r="F245" s="3"/>
    </row>
    <row r="246" spans="1:6" ht="17.25">
      <c r="A246" s="10" t="s">
        <v>255</v>
      </c>
      <c r="B246" s="6">
        <v>1538</v>
      </c>
      <c r="C246" s="6">
        <v>39593</v>
      </c>
      <c r="D246" s="30">
        <v>1136001</v>
      </c>
      <c r="E246" s="30">
        <v>3324571</v>
      </c>
      <c r="F246" s="3"/>
    </row>
    <row r="247" spans="1:6" ht="17.25">
      <c r="A247" s="10" t="s">
        <v>256</v>
      </c>
      <c r="B247" s="6">
        <v>911</v>
      </c>
      <c r="C247" s="6">
        <v>16582</v>
      </c>
      <c r="D247" s="30">
        <v>493074</v>
      </c>
      <c r="E247" s="30">
        <v>1423092</v>
      </c>
      <c r="F247" s="3"/>
    </row>
    <row r="248" spans="1:6" ht="17.25">
      <c r="A248" s="10" t="s">
        <v>257</v>
      </c>
      <c r="B248" s="6">
        <v>627</v>
      </c>
      <c r="C248" s="6">
        <v>23011</v>
      </c>
      <c r="D248" s="30">
        <v>642927</v>
      </c>
      <c r="E248" s="30">
        <v>1901479</v>
      </c>
      <c r="F248" s="3"/>
    </row>
    <row r="249" spans="1:6" ht="17.25">
      <c r="A249" s="10"/>
      <c r="B249" s="6"/>
      <c r="C249" s="6"/>
      <c r="D249" s="30"/>
      <c r="E249" s="30"/>
      <c r="F249" s="3"/>
    </row>
    <row r="250" spans="1:6" ht="17.25">
      <c r="A250" s="10" t="s">
        <v>258</v>
      </c>
      <c r="B250" s="6">
        <v>24691</v>
      </c>
      <c r="C250" s="6">
        <v>611857</v>
      </c>
      <c r="D250" s="30">
        <v>52522202</v>
      </c>
      <c r="E250" s="30" t="s">
        <v>282</v>
      </c>
      <c r="F250" s="3"/>
    </row>
    <row r="251" spans="1:6" ht="17.25">
      <c r="A251" s="10" t="s">
        <v>285</v>
      </c>
      <c r="B251" s="6">
        <v>2</v>
      </c>
      <c r="C251" s="6">
        <v>3337</v>
      </c>
      <c r="D251" s="30">
        <v>169835</v>
      </c>
      <c r="E251" s="30">
        <v>8690000</v>
      </c>
      <c r="F251" s="3"/>
    </row>
    <row r="252" spans="1:6" ht="17.25">
      <c r="A252" s="10" t="s">
        <v>259</v>
      </c>
      <c r="B252" s="6">
        <v>8302</v>
      </c>
      <c r="C252" s="6">
        <v>230688</v>
      </c>
      <c r="D252" s="30">
        <v>14638598</v>
      </c>
      <c r="E252" s="30">
        <v>140677867</v>
      </c>
      <c r="F252" s="3"/>
    </row>
    <row r="253" spans="1:6" ht="17.25">
      <c r="A253" s="10" t="s">
        <v>260</v>
      </c>
      <c r="B253" s="6">
        <v>5744</v>
      </c>
      <c r="C253" s="6">
        <v>189295</v>
      </c>
      <c r="D253" s="30">
        <v>12385460</v>
      </c>
      <c r="E253" s="30">
        <v>119825262</v>
      </c>
      <c r="F253" s="3"/>
    </row>
    <row r="254" spans="1:6" ht="17.25">
      <c r="A254" s="10" t="s">
        <v>261</v>
      </c>
      <c r="B254" s="6">
        <v>1578</v>
      </c>
      <c r="C254" s="6">
        <v>29868</v>
      </c>
      <c r="D254" s="30">
        <v>1711014</v>
      </c>
      <c r="E254" s="30">
        <v>16676623</v>
      </c>
      <c r="F254" s="3"/>
    </row>
    <row r="255" spans="1:6" ht="17.25">
      <c r="A255" s="10" t="s">
        <v>262</v>
      </c>
      <c r="B255" s="6">
        <v>980</v>
      </c>
      <c r="C255" s="6">
        <v>11525</v>
      </c>
      <c r="D255" s="30">
        <v>542124</v>
      </c>
      <c r="E255" s="30">
        <v>4175982</v>
      </c>
      <c r="F255" s="3"/>
    </row>
    <row r="256" spans="1:6" ht="17.25">
      <c r="A256" s="10" t="s">
        <v>263</v>
      </c>
      <c r="B256" s="6">
        <v>6330</v>
      </c>
      <c r="C256" s="6">
        <v>187624</v>
      </c>
      <c r="D256" s="30">
        <v>29062074</v>
      </c>
      <c r="E256" s="30">
        <v>138096523</v>
      </c>
      <c r="F256" s="3"/>
    </row>
    <row r="257" spans="1:6" ht="17.25">
      <c r="A257" s="10" t="s">
        <v>264</v>
      </c>
      <c r="B257" s="6">
        <v>3171</v>
      </c>
      <c r="C257" s="6">
        <v>145698</v>
      </c>
      <c r="D257" s="30">
        <v>23738316</v>
      </c>
      <c r="E257" s="30">
        <v>119795866</v>
      </c>
      <c r="F257" s="3"/>
    </row>
    <row r="258" spans="1:6" ht="17.25">
      <c r="A258" s="10" t="s">
        <v>265</v>
      </c>
      <c r="B258" s="6">
        <v>12</v>
      </c>
      <c r="C258" s="6">
        <v>3077</v>
      </c>
      <c r="D258" s="30">
        <v>233511</v>
      </c>
      <c r="E258" s="30">
        <v>1004537</v>
      </c>
      <c r="F258" s="3"/>
    </row>
    <row r="259" spans="1:6" ht="17.25">
      <c r="A259" s="10" t="s">
        <v>266</v>
      </c>
      <c r="B259" s="6">
        <v>3147</v>
      </c>
      <c r="C259" s="6">
        <v>38849</v>
      </c>
      <c r="D259" s="30">
        <v>5090247</v>
      </c>
      <c r="E259" s="30">
        <v>17296120</v>
      </c>
      <c r="F259" s="3"/>
    </row>
    <row r="260" spans="1:6" ht="17.25">
      <c r="A260" s="10" t="s">
        <v>267</v>
      </c>
      <c r="B260" s="6">
        <v>9994</v>
      </c>
      <c r="C260" s="6">
        <v>188773</v>
      </c>
      <c r="D260" s="30">
        <v>8593367</v>
      </c>
      <c r="E260" s="30" t="s">
        <v>282</v>
      </c>
      <c r="F260" s="3"/>
    </row>
    <row r="261" spans="1:6" ht="17.25">
      <c r="A261" s="10" t="s">
        <v>268</v>
      </c>
      <c r="B261" s="6">
        <v>2540</v>
      </c>
      <c r="C261" s="6">
        <v>132331</v>
      </c>
      <c r="D261" s="30">
        <v>6021403</v>
      </c>
      <c r="E261" s="30" t="s">
        <v>282</v>
      </c>
      <c r="F261" s="3"/>
    </row>
    <row r="262" spans="1:6" ht="17.25">
      <c r="A262" s="10" t="s">
        <v>269</v>
      </c>
      <c r="B262" s="6">
        <v>7454</v>
      </c>
      <c r="C262" s="6">
        <v>56442</v>
      </c>
      <c r="D262" s="30">
        <v>2571964</v>
      </c>
      <c r="E262" s="30">
        <v>7590844</v>
      </c>
      <c r="F262" s="3"/>
    </row>
    <row r="263" spans="1:6" ht="17.25">
      <c r="A263" s="10" t="s">
        <v>270</v>
      </c>
      <c r="B263" s="6">
        <v>63</v>
      </c>
      <c r="C263" s="6">
        <v>1435</v>
      </c>
      <c r="D263" s="30">
        <v>58328</v>
      </c>
      <c r="E263" s="30">
        <v>1286109</v>
      </c>
      <c r="F263" s="3"/>
    </row>
    <row r="264" spans="1:6" ht="17.25">
      <c r="A264" s="10"/>
      <c r="B264" s="6"/>
      <c r="C264" s="6"/>
      <c r="D264" s="30"/>
      <c r="E264" s="30"/>
      <c r="F264" s="3"/>
    </row>
    <row r="265" spans="1:6" ht="17.25">
      <c r="A265" s="10" t="s">
        <v>271</v>
      </c>
      <c r="B265" s="6">
        <v>27214</v>
      </c>
      <c r="C265" s="6">
        <v>145326</v>
      </c>
      <c r="D265" s="30">
        <v>4447783</v>
      </c>
      <c r="E265" s="30">
        <v>27770062</v>
      </c>
      <c r="F265" s="3"/>
    </row>
    <row r="266" spans="1:6" ht="17.25">
      <c r="A266" s="10" t="s">
        <v>272</v>
      </c>
      <c r="B266" s="6">
        <v>23804</v>
      </c>
      <c r="C266" s="6">
        <v>116951</v>
      </c>
      <c r="D266" s="30">
        <v>3722558</v>
      </c>
      <c r="E266" s="30">
        <v>23693754</v>
      </c>
      <c r="F266" s="3"/>
    </row>
    <row r="267" spans="1:6" ht="17.25">
      <c r="A267" s="10" t="s">
        <v>273</v>
      </c>
      <c r="B267" s="6">
        <v>15923</v>
      </c>
      <c r="C267" s="6">
        <v>64299</v>
      </c>
      <c r="D267" s="30">
        <v>1697679</v>
      </c>
      <c r="E267" s="30">
        <v>17583261</v>
      </c>
      <c r="F267" s="3"/>
    </row>
    <row r="268" spans="1:6" ht="17.25">
      <c r="A268" s="10" t="s">
        <v>274</v>
      </c>
      <c r="B268" s="6">
        <v>3720</v>
      </c>
      <c r="C268" s="6">
        <v>15937</v>
      </c>
      <c r="D268" s="30">
        <v>680589</v>
      </c>
      <c r="E268" s="30">
        <v>3022150</v>
      </c>
      <c r="F268" s="3"/>
    </row>
    <row r="269" spans="1:6" ht="17.25">
      <c r="A269" s="10" t="s">
        <v>275</v>
      </c>
      <c r="B269" s="6">
        <v>4161</v>
      </c>
      <c r="C269" s="6">
        <v>36715</v>
      </c>
      <c r="D269" s="30">
        <v>1344290</v>
      </c>
      <c r="E269" s="30">
        <v>3088343</v>
      </c>
      <c r="F269" s="3"/>
    </row>
    <row r="270" spans="1:6" ht="17.25">
      <c r="A270" s="10" t="s">
        <v>276</v>
      </c>
      <c r="B270" s="6">
        <v>3272</v>
      </c>
      <c r="C270" s="6">
        <v>25909</v>
      </c>
      <c r="D270" s="30">
        <v>604027</v>
      </c>
      <c r="E270" s="30">
        <v>3397979</v>
      </c>
      <c r="F270" s="3"/>
    </row>
    <row r="271" spans="1:6" ht="17.25">
      <c r="A271" s="10" t="s">
        <v>277</v>
      </c>
      <c r="B271" s="6">
        <v>600</v>
      </c>
      <c r="C271" s="6">
        <v>8051</v>
      </c>
      <c r="D271" s="30">
        <v>189891</v>
      </c>
      <c r="E271" s="30">
        <v>1288562</v>
      </c>
      <c r="F271" s="3"/>
    </row>
    <row r="272" spans="1:6" ht="17.25">
      <c r="A272" s="10" t="s">
        <v>278</v>
      </c>
      <c r="B272" s="6">
        <v>1764</v>
      </c>
      <c r="C272" s="6">
        <v>11126</v>
      </c>
      <c r="D272" s="30">
        <v>175020</v>
      </c>
      <c r="E272" s="30">
        <v>778116</v>
      </c>
      <c r="F272" s="3"/>
    </row>
    <row r="273" spans="1:6" ht="17.25">
      <c r="A273" s="10" t="s">
        <v>279</v>
      </c>
      <c r="B273" s="6">
        <v>309</v>
      </c>
      <c r="C273" s="6">
        <v>1911</v>
      </c>
      <c r="D273" s="30">
        <v>55405</v>
      </c>
      <c r="E273" s="30">
        <v>227073</v>
      </c>
      <c r="F273" s="3"/>
    </row>
    <row r="274" spans="1:6" ht="17.25">
      <c r="A274" s="10" t="s">
        <v>280</v>
      </c>
      <c r="B274" s="6">
        <v>599</v>
      </c>
      <c r="C274" s="6">
        <v>4821</v>
      </c>
      <c r="D274" s="30">
        <v>183711</v>
      </c>
      <c r="E274" s="30">
        <v>1104228</v>
      </c>
      <c r="F274" s="3"/>
    </row>
    <row r="275" spans="1:6" ht="17.25">
      <c r="A275" s="10" t="s">
        <v>281</v>
      </c>
      <c r="B275" s="6">
        <v>138</v>
      </c>
      <c r="C275" s="6">
        <v>2466</v>
      </c>
      <c r="D275" s="30">
        <v>121198</v>
      </c>
      <c r="E275" s="30">
        <v>678329</v>
      </c>
      <c r="F275" s="3"/>
    </row>
    <row r="276" spans="1:6" ht="17.25">
      <c r="A276" s="3"/>
      <c r="B276" s="3"/>
      <c r="C276" s="3"/>
      <c r="D276" s="30"/>
      <c r="E276" s="30"/>
      <c r="F276" s="3"/>
    </row>
    <row r="277" spans="1:6" ht="17.25">
      <c r="A277" s="10" t="s">
        <v>286</v>
      </c>
      <c r="B277" s="6">
        <v>46173</v>
      </c>
      <c r="C277" s="6">
        <v>446057</v>
      </c>
      <c r="D277" s="30">
        <v>22756949</v>
      </c>
      <c r="E277" s="30">
        <v>59973484</v>
      </c>
      <c r="F277" s="3"/>
    </row>
    <row r="278" spans="1:6" ht="17.25">
      <c r="A278" s="10" t="s">
        <v>360</v>
      </c>
      <c r="B278" s="6">
        <v>13854</v>
      </c>
      <c r="C278" s="6">
        <v>113286</v>
      </c>
      <c r="D278" s="30">
        <v>6260134</v>
      </c>
      <c r="E278" s="30">
        <v>18607867</v>
      </c>
      <c r="F278" s="3"/>
    </row>
    <row r="279" spans="1:6" ht="17.25">
      <c r="A279" s="10" t="s">
        <v>361</v>
      </c>
      <c r="B279" s="6">
        <v>6331</v>
      </c>
      <c r="C279" s="6">
        <v>78021</v>
      </c>
      <c r="D279" s="30">
        <v>2788147</v>
      </c>
      <c r="E279" s="30">
        <v>6975544</v>
      </c>
      <c r="F279" s="3"/>
    </row>
    <row r="280" spans="1:6" ht="17.25">
      <c r="A280" s="10" t="s">
        <v>362</v>
      </c>
      <c r="B280" s="6">
        <v>4692</v>
      </c>
      <c r="C280" s="6">
        <v>47439</v>
      </c>
      <c r="D280" s="30">
        <v>2212477</v>
      </c>
      <c r="E280" s="30">
        <v>5476648</v>
      </c>
      <c r="F280" s="3"/>
    </row>
    <row r="281" spans="1:6" ht="17.25">
      <c r="A281" s="10" t="s">
        <v>363</v>
      </c>
      <c r="B281" s="6">
        <v>2958</v>
      </c>
      <c r="C281" s="6">
        <v>13575</v>
      </c>
      <c r="D281" s="30">
        <v>627288</v>
      </c>
      <c r="E281" s="30">
        <v>2155804</v>
      </c>
      <c r="F281" s="3"/>
    </row>
    <row r="282" spans="1:6" ht="17.25">
      <c r="A282" s="10" t="s">
        <v>364</v>
      </c>
      <c r="B282" s="6">
        <v>5672</v>
      </c>
      <c r="C282" s="6">
        <v>41878</v>
      </c>
      <c r="D282" s="30">
        <v>2510384</v>
      </c>
      <c r="E282" s="30">
        <v>6197975</v>
      </c>
      <c r="F282" s="3"/>
    </row>
    <row r="283" spans="1:6" ht="17.25">
      <c r="A283" s="10" t="s">
        <v>365</v>
      </c>
      <c r="B283" s="6">
        <v>5957</v>
      </c>
      <c r="C283" s="6">
        <v>40212</v>
      </c>
      <c r="D283" s="30">
        <v>2848328</v>
      </c>
      <c r="E283" s="30">
        <v>6501705</v>
      </c>
      <c r="F283" s="3"/>
    </row>
    <row r="284" spans="1:6" ht="17.25">
      <c r="A284" s="10" t="s">
        <v>366</v>
      </c>
      <c r="B284" s="6">
        <v>730</v>
      </c>
      <c r="C284" s="6">
        <v>32341</v>
      </c>
      <c r="D284" s="30">
        <v>1226278</v>
      </c>
      <c r="E284" s="30">
        <v>3175178</v>
      </c>
      <c r="F284" s="3"/>
    </row>
    <row r="285" spans="1:6" ht="17.25">
      <c r="A285" s="10" t="s">
        <v>367</v>
      </c>
      <c r="B285" s="6">
        <v>3837</v>
      </c>
      <c r="C285" s="6">
        <v>61844</v>
      </c>
      <c r="D285" s="30">
        <v>3654595</v>
      </c>
      <c r="E285" s="30">
        <v>8982986</v>
      </c>
      <c r="F285" s="3"/>
    </row>
    <row r="286" spans="1:6" ht="17.25">
      <c r="A286" s="10" t="s">
        <v>368</v>
      </c>
      <c r="B286" s="6">
        <v>2142</v>
      </c>
      <c r="C286" s="6">
        <v>17461</v>
      </c>
      <c r="D286" s="30">
        <v>629318</v>
      </c>
      <c r="E286" s="30">
        <v>1899777</v>
      </c>
      <c r="F286" s="3"/>
    </row>
    <row r="287" spans="1:6" ht="17.25">
      <c r="A287" s="10"/>
      <c r="B287" s="6"/>
      <c r="C287" s="6"/>
      <c r="D287" s="30"/>
      <c r="E287" s="30"/>
      <c r="F287" s="3"/>
    </row>
    <row r="288" spans="1:6" ht="17.25">
      <c r="A288" s="10" t="s">
        <v>287</v>
      </c>
      <c r="B288" s="6">
        <v>18306</v>
      </c>
      <c r="C288" s="6">
        <v>433084</v>
      </c>
      <c r="D288" s="30">
        <v>9787025</v>
      </c>
      <c r="E288" s="30">
        <v>22154946</v>
      </c>
      <c r="F288" s="3"/>
    </row>
    <row r="289" spans="1:6" ht="17.25">
      <c r="A289" s="10" t="s">
        <v>288</v>
      </c>
      <c r="B289" s="6">
        <v>17130</v>
      </c>
      <c r="C289" s="6">
        <v>415176</v>
      </c>
      <c r="D289" s="30">
        <v>9223515</v>
      </c>
      <c r="E289" s="30">
        <v>19693646</v>
      </c>
      <c r="F289" s="3"/>
    </row>
    <row r="290" spans="1:6" ht="17.25">
      <c r="A290" s="10" t="s">
        <v>289</v>
      </c>
      <c r="B290" s="6">
        <v>1949</v>
      </c>
      <c r="C290" s="6">
        <v>24698</v>
      </c>
      <c r="D290" s="30">
        <v>1091430</v>
      </c>
      <c r="E290" s="30">
        <v>2615103</v>
      </c>
      <c r="F290" s="3"/>
    </row>
    <row r="291" spans="1:6" ht="17.25">
      <c r="A291" s="10" t="s">
        <v>290</v>
      </c>
      <c r="B291" s="6">
        <v>156</v>
      </c>
      <c r="C291" s="6">
        <v>6627</v>
      </c>
      <c r="D291" s="30">
        <v>188587</v>
      </c>
      <c r="E291" s="30">
        <v>428367</v>
      </c>
      <c r="F291" s="3"/>
    </row>
    <row r="292" spans="1:6" ht="17.25">
      <c r="A292" s="10" t="s">
        <v>291</v>
      </c>
      <c r="B292" s="6">
        <v>2091</v>
      </c>
      <c r="C292" s="6">
        <v>173186</v>
      </c>
      <c r="D292" s="30">
        <v>3432109</v>
      </c>
      <c r="E292" s="30">
        <v>5111028</v>
      </c>
      <c r="F292" s="3"/>
    </row>
    <row r="293" spans="1:6" ht="17.25">
      <c r="A293" s="10" t="s">
        <v>292</v>
      </c>
      <c r="B293" s="6">
        <v>1964</v>
      </c>
      <c r="C293" s="6">
        <v>31164</v>
      </c>
      <c r="D293" s="30">
        <v>868320</v>
      </c>
      <c r="E293" s="30">
        <v>3254859</v>
      </c>
      <c r="F293" s="3"/>
    </row>
    <row r="294" spans="1:6" ht="17.25">
      <c r="A294" s="10" t="s">
        <v>293</v>
      </c>
      <c r="B294" s="6">
        <v>3470</v>
      </c>
      <c r="C294" s="6">
        <v>23174</v>
      </c>
      <c r="D294" s="30">
        <v>716479</v>
      </c>
      <c r="E294" s="30">
        <v>1719944</v>
      </c>
      <c r="F294" s="3"/>
    </row>
    <row r="295" spans="1:6" ht="17.25">
      <c r="A295" s="10" t="s">
        <v>294</v>
      </c>
      <c r="B295" s="6">
        <v>1673</v>
      </c>
      <c r="C295" s="6">
        <v>62816</v>
      </c>
      <c r="D295" s="30">
        <v>1042363</v>
      </c>
      <c r="E295" s="30">
        <v>1853380</v>
      </c>
      <c r="F295" s="3"/>
    </row>
    <row r="296" spans="1:6" ht="17.25">
      <c r="A296" s="10" t="s">
        <v>295</v>
      </c>
      <c r="B296" s="6">
        <v>3917</v>
      </c>
      <c r="C296" s="6">
        <v>68968</v>
      </c>
      <c r="D296" s="30">
        <v>1288270</v>
      </c>
      <c r="E296" s="30">
        <v>2464144</v>
      </c>
      <c r="F296" s="3"/>
    </row>
    <row r="297" spans="1:6" ht="17.25">
      <c r="A297" s="10" t="s">
        <v>296</v>
      </c>
      <c r="B297" s="6">
        <v>1910</v>
      </c>
      <c r="C297" s="6">
        <v>24543</v>
      </c>
      <c r="D297" s="30">
        <v>595957</v>
      </c>
      <c r="E297" s="30">
        <v>2246821</v>
      </c>
      <c r="F297" s="3"/>
    </row>
    <row r="298" spans="1:6" ht="17.25">
      <c r="A298" s="10" t="s">
        <v>297</v>
      </c>
      <c r="B298" s="6">
        <v>1176</v>
      </c>
      <c r="C298" s="6">
        <v>17908</v>
      </c>
      <c r="D298" s="30">
        <v>563510</v>
      </c>
      <c r="E298" s="30">
        <v>2461300</v>
      </c>
      <c r="F298" s="3"/>
    </row>
    <row r="299" spans="1:6" ht="17.25">
      <c r="A299" s="10" t="s">
        <v>298</v>
      </c>
      <c r="B299" s="6">
        <v>699</v>
      </c>
      <c r="C299" s="6">
        <v>9839</v>
      </c>
      <c r="D299" s="30">
        <v>298343</v>
      </c>
      <c r="E299" s="30">
        <v>1274481</v>
      </c>
      <c r="F299" s="3"/>
    </row>
    <row r="300" spans="1:6" ht="17.25">
      <c r="A300" s="10" t="s">
        <v>299</v>
      </c>
      <c r="B300" s="6">
        <v>101</v>
      </c>
      <c r="C300" s="6">
        <v>3156</v>
      </c>
      <c r="D300" s="30">
        <v>130253</v>
      </c>
      <c r="E300" s="30">
        <v>730572</v>
      </c>
      <c r="F300" s="3"/>
    </row>
    <row r="301" spans="1:6" ht="17.25">
      <c r="A301" s="10" t="s">
        <v>300</v>
      </c>
      <c r="B301" s="6">
        <v>376</v>
      </c>
      <c r="C301" s="6">
        <v>4913</v>
      </c>
      <c r="D301" s="30">
        <v>134914</v>
      </c>
      <c r="E301" s="30">
        <v>456247</v>
      </c>
      <c r="F301" s="3"/>
    </row>
    <row r="302" spans="1:6" ht="17.25">
      <c r="A302" s="10"/>
      <c r="B302" s="6"/>
      <c r="C302" s="6"/>
      <c r="D302" s="30"/>
      <c r="E302" s="30"/>
      <c r="F302" s="3"/>
    </row>
    <row r="303" spans="1:6" ht="17.25">
      <c r="A303" s="10" t="s">
        <v>301</v>
      </c>
      <c r="B303" s="6">
        <v>3054</v>
      </c>
      <c r="C303" s="6">
        <v>28877</v>
      </c>
      <c r="D303" s="30">
        <v>626985</v>
      </c>
      <c r="E303" s="30">
        <v>2247412</v>
      </c>
      <c r="F303" s="3"/>
    </row>
    <row r="304" spans="1:6" ht="17.25">
      <c r="A304" s="10" t="s">
        <v>369</v>
      </c>
      <c r="B304" s="6">
        <v>417</v>
      </c>
      <c r="C304" s="6">
        <v>4808</v>
      </c>
      <c r="D304" s="30">
        <v>156148</v>
      </c>
      <c r="E304" s="30">
        <v>557840</v>
      </c>
      <c r="F304" s="3"/>
    </row>
    <row r="305" spans="1:6" ht="17.25">
      <c r="A305" s="10" t="s">
        <v>370</v>
      </c>
      <c r="B305" s="6">
        <v>394</v>
      </c>
      <c r="C305" s="6">
        <v>5346</v>
      </c>
      <c r="D305" s="30">
        <v>89958</v>
      </c>
      <c r="E305" s="30">
        <v>237114</v>
      </c>
      <c r="F305" s="3"/>
    </row>
    <row r="306" spans="1:6" ht="17.25">
      <c r="A306" s="10" t="s">
        <v>371</v>
      </c>
      <c r="B306" s="6">
        <v>1953</v>
      </c>
      <c r="C306" s="6">
        <v>15592</v>
      </c>
      <c r="D306" s="30">
        <v>278826</v>
      </c>
      <c r="E306" s="30">
        <v>837131</v>
      </c>
      <c r="F306" s="3"/>
    </row>
    <row r="307" spans="1:6" ht="17.25">
      <c r="A307" s="10" t="s">
        <v>372</v>
      </c>
      <c r="B307" s="6">
        <v>290</v>
      </c>
      <c r="C307" s="6">
        <v>3131</v>
      </c>
      <c r="D307" s="30">
        <v>102053</v>
      </c>
      <c r="E307" s="30">
        <v>615327</v>
      </c>
      <c r="F307" s="3"/>
    </row>
    <row r="308" spans="1:6" ht="17.25">
      <c r="A308" s="10"/>
      <c r="B308" s="6"/>
      <c r="C308" s="6"/>
      <c r="D308" s="30"/>
      <c r="E308" s="30"/>
      <c r="F308" s="3"/>
    </row>
    <row r="309" spans="1:6" ht="17.25">
      <c r="A309" s="10" t="s">
        <v>302</v>
      </c>
      <c r="B309" s="6">
        <v>45934</v>
      </c>
      <c r="C309" s="6">
        <v>1126910</v>
      </c>
      <c r="D309" s="30">
        <v>34343629</v>
      </c>
      <c r="E309" s="30">
        <v>74767808</v>
      </c>
      <c r="F309" s="3"/>
    </row>
    <row r="310" spans="1:6" ht="17.25">
      <c r="A310" s="10" t="s">
        <v>303</v>
      </c>
      <c r="B310" s="6">
        <v>33844</v>
      </c>
      <c r="C310" s="6">
        <v>364156</v>
      </c>
      <c r="D310" s="30">
        <v>11298564</v>
      </c>
      <c r="E310" s="30">
        <v>26044451</v>
      </c>
      <c r="F310" s="3"/>
    </row>
    <row r="311" spans="1:6" ht="17.25">
      <c r="A311" s="10" t="s">
        <v>304</v>
      </c>
      <c r="B311" s="6">
        <v>16013</v>
      </c>
      <c r="C311" s="6">
        <v>104642</v>
      </c>
      <c r="D311" s="30">
        <v>5431019</v>
      </c>
      <c r="E311" s="30">
        <v>12237985</v>
      </c>
      <c r="F311" s="3"/>
    </row>
    <row r="312" spans="1:6" ht="17.25">
      <c r="A312" s="10" t="s">
        <v>305</v>
      </c>
      <c r="B312" s="6">
        <v>8694</v>
      </c>
      <c r="C312" s="6">
        <v>41912</v>
      </c>
      <c r="D312" s="30">
        <v>1094317</v>
      </c>
      <c r="E312" s="30">
        <v>3365098</v>
      </c>
      <c r="F312" s="3"/>
    </row>
    <row r="313" spans="1:6" ht="17.25">
      <c r="A313" s="10" t="s">
        <v>306</v>
      </c>
      <c r="B313" s="6">
        <v>5702</v>
      </c>
      <c r="C313" s="6">
        <v>21280</v>
      </c>
      <c r="D313" s="30">
        <v>503182</v>
      </c>
      <c r="E313" s="30">
        <v>1591649</v>
      </c>
      <c r="F313" s="3"/>
    </row>
    <row r="314" spans="1:6" ht="17.25">
      <c r="A314" s="10" t="s">
        <v>307</v>
      </c>
      <c r="B314" s="6">
        <v>1235</v>
      </c>
      <c r="C314" s="6">
        <v>38659</v>
      </c>
      <c r="D314" s="30">
        <v>1266730</v>
      </c>
      <c r="E314" s="30">
        <v>2770950</v>
      </c>
      <c r="F314" s="3"/>
    </row>
    <row r="315" spans="1:6" ht="17.25">
      <c r="A315" s="10" t="s">
        <v>308</v>
      </c>
      <c r="B315" s="6">
        <v>760</v>
      </c>
      <c r="C315" s="6">
        <v>12259</v>
      </c>
      <c r="D315" s="30">
        <v>483138</v>
      </c>
      <c r="E315" s="30">
        <v>1321651</v>
      </c>
      <c r="F315" s="3"/>
    </row>
    <row r="316" spans="1:6" ht="17.25">
      <c r="A316" s="10" t="s">
        <v>309</v>
      </c>
      <c r="B316" s="6">
        <v>1061</v>
      </c>
      <c r="C316" s="6">
        <v>135109</v>
      </c>
      <c r="D316" s="30">
        <v>2260390</v>
      </c>
      <c r="E316" s="30">
        <v>4026604</v>
      </c>
      <c r="F316" s="3"/>
    </row>
    <row r="317" spans="1:6" ht="17.25">
      <c r="A317" s="10" t="s">
        <v>310</v>
      </c>
      <c r="B317" s="6">
        <v>379</v>
      </c>
      <c r="C317" s="6">
        <v>10295</v>
      </c>
      <c r="D317" s="30">
        <v>259788</v>
      </c>
      <c r="E317" s="30">
        <v>730514</v>
      </c>
      <c r="F317" s="3"/>
    </row>
    <row r="318" spans="1:6" ht="17.25">
      <c r="A318" s="10" t="s">
        <v>311</v>
      </c>
      <c r="B318" s="6">
        <v>309</v>
      </c>
      <c r="C318" s="6">
        <v>417968</v>
      </c>
      <c r="D318" s="30">
        <v>16101665</v>
      </c>
      <c r="E318" s="30">
        <v>33493372</v>
      </c>
      <c r="F318" s="3"/>
    </row>
    <row r="319" spans="1:6" ht="17.25">
      <c r="A319" s="10" t="s">
        <v>312</v>
      </c>
      <c r="B319" s="6">
        <v>245</v>
      </c>
      <c r="C319" s="6">
        <v>372329</v>
      </c>
      <c r="D319" s="30">
        <v>14294330</v>
      </c>
      <c r="E319" s="30">
        <v>30173116</v>
      </c>
      <c r="F319" s="3"/>
    </row>
    <row r="320" spans="1:6" ht="17.25">
      <c r="A320" s="10" t="s">
        <v>313</v>
      </c>
      <c r="B320" s="6">
        <v>45</v>
      </c>
      <c r="C320" s="6" t="s">
        <v>159</v>
      </c>
      <c r="D320" s="30" t="s">
        <v>4</v>
      </c>
      <c r="E320" s="30" t="s">
        <v>4</v>
      </c>
      <c r="F320" s="3"/>
    </row>
    <row r="321" spans="1:6" ht="17.25">
      <c r="A321" s="10" t="s">
        <v>314</v>
      </c>
      <c r="B321" s="6">
        <v>19</v>
      </c>
      <c r="C321" s="6" t="s">
        <v>169</v>
      </c>
      <c r="D321" s="30" t="s">
        <v>4</v>
      </c>
      <c r="E321" s="30" t="s">
        <v>4</v>
      </c>
      <c r="F321" s="3"/>
    </row>
    <row r="322" spans="1:6" ht="17.25">
      <c r="A322" s="10" t="s">
        <v>315</v>
      </c>
      <c r="B322" s="6">
        <v>3487</v>
      </c>
      <c r="C322" s="6">
        <v>185880</v>
      </c>
      <c r="D322" s="30">
        <v>4133848</v>
      </c>
      <c r="E322" s="30">
        <v>9038361</v>
      </c>
      <c r="F322" s="3"/>
    </row>
    <row r="323" spans="1:6" ht="17.25">
      <c r="A323" s="10" t="s">
        <v>316</v>
      </c>
      <c r="B323" s="6">
        <v>624</v>
      </c>
      <c r="C323" s="6">
        <v>118515</v>
      </c>
      <c r="D323" s="30">
        <v>2849125</v>
      </c>
      <c r="E323" s="30">
        <v>6193309</v>
      </c>
      <c r="F323" s="3"/>
    </row>
    <row r="324" spans="1:6" ht="17.25">
      <c r="A324" s="10" t="s">
        <v>317</v>
      </c>
      <c r="B324" s="6">
        <v>1850</v>
      </c>
      <c r="C324" s="6">
        <v>36773</v>
      </c>
      <c r="D324" s="30">
        <v>680723</v>
      </c>
      <c r="E324" s="30">
        <v>1420986</v>
      </c>
      <c r="F324" s="3"/>
    </row>
    <row r="325" spans="1:6" ht="17.25">
      <c r="A325" s="10" t="s">
        <v>318</v>
      </c>
      <c r="B325" s="6">
        <v>636</v>
      </c>
      <c r="C325" s="6">
        <v>18274</v>
      </c>
      <c r="D325" s="30">
        <v>315406</v>
      </c>
      <c r="E325" s="30">
        <v>841028</v>
      </c>
      <c r="F325" s="3"/>
    </row>
    <row r="326" spans="1:6" ht="17.25">
      <c r="A326" s="10" t="s">
        <v>319</v>
      </c>
      <c r="B326" s="6">
        <v>377</v>
      </c>
      <c r="C326" s="6">
        <v>12318</v>
      </c>
      <c r="D326" s="30">
        <v>288594</v>
      </c>
      <c r="E326" s="30">
        <v>583038</v>
      </c>
      <c r="F326" s="3"/>
    </row>
    <row r="327" spans="1:6" ht="17.25">
      <c r="A327" s="10" t="s">
        <v>320</v>
      </c>
      <c r="B327" s="6">
        <v>8294</v>
      </c>
      <c r="C327" s="6">
        <v>158906</v>
      </c>
      <c r="D327" s="30">
        <v>2809552</v>
      </c>
      <c r="E327" s="30">
        <v>6191624</v>
      </c>
      <c r="F327" s="3"/>
    </row>
    <row r="328" spans="1:6" ht="17.25">
      <c r="A328" s="10" t="s">
        <v>321</v>
      </c>
      <c r="B328" s="6">
        <v>3577</v>
      </c>
      <c r="C328" s="6">
        <v>83920</v>
      </c>
      <c r="D328" s="30">
        <v>1617624</v>
      </c>
      <c r="E328" s="30">
        <v>3624508</v>
      </c>
      <c r="F328" s="3"/>
    </row>
    <row r="329" spans="1:6" ht="17.25">
      <c r="A329" s="10" t="s">
        <v>322</v>
      </c>
      <c r="B329" s="6">
        <v>770</v>
      </c>
      <c r="C329" s="6">
        <v>12021</v>
      </c>
      <c r="D329" s="30">
        <v>239251</v>
      </c>
      <c r="E329" s="30">
        <v>707226</v>
      </c>
      <c r="F329" s="3"/>
    </row>
    <row r="330" spans="1:6" ht="17.25">
      <c r="A330" s="10" t="s">
        <v>323</v>
      </c>
      <c r="B330" s="6">
        <v>489</v>
      </c>
      <c r="C330" s="6">
        <v>19998</v>
      </c>
      <c r="D330" s="30">
        <v>312653</v>
      </c>
      <c r="E330" s="30">
        <v>671283</v>
      </c>
      <c r="F330" s="3"/>
    </row>
    <row r="331" spans="1:6" ht="17.25">
      <c r="A331" s="10" t="s">
        <v>324</v>
      </c>
      <c r="B331" s="6">
        <v>3458</v>
      </c>
      <c r="C331" s="6">
        <v>42967</v>
      </c>
      <c r="D331" s="30">
        <v>640024</v>
      </c>
      <c r="E331" s="30">
        <v>1188607</v>
      </c>
      <c r="F331" s="3"/>
    </row>
    <row r="332" spans="1:6" ht="17.25">
      <c r="A332" s="10"/>
      <c r="B332" s="6"/>
      <c r="C332" s="6"/>
      <c r="D332" s="30"/>
      <c r="E332" s="30"/>
      <c r="F332" s="3"/>
    </row>
    <row r="333" spans="1:6" ht="17.25">
      <c r="A333" s="10" t="s">
        <v>325</v>
      </c>
      <c r="B333" s="6">
        <v>8877</v>
      </c>
      <c r="C333" s="6">
        <v>118033</v>
      </c>
      <c r="D333" s="30">
        <v>3227575</v>
      </c>
      <c r="E333" s="30">
        <v>9761298</v>
      </c>
      <c r="F333" s="3"/>
    </row>
    <row r="334" spans="1:6" ht="17.25">
      <c r="A334" s="10" t="s">
        <v>326</v>
      </c>
      <c r="B334" s="6">
        <v>4213</v>
      </c>
      <c r="C334" s="6">
        <v>48576</v>
      </c>
      <c r="D334" s="30">
        <v>2041307</v>
      </c>
      <c r="E334" s="30">
        <v>5566883</v>
      </c>
      <c r="F334" s="3"/>
    </row>
    <row r="335" spans="1:6" ht="17.25">
      <c r="A335" s="10" t="s">
        <v>327</v>
      </c>
      <c r="B335" s="6">
        <v>1436</v>
      </c>
      <c r="C335" s="6">
        <v>21586</v>
      </c>
      <c r="D335" s="30">
        <v>597937</v>
      </c>
      <c r="E335" s="30">
        <v>2064502</v>
      </c>
      <c r="F335" s="3"/>
    </row>
    <row r="336" spans="1:6" ht="17.25">
      <c r="A336" s="10" t="s">
        <v>328</v>
      </c>
      <c r="B336" s="6">
        <v>286</v>
      </c>
      <c r="C336" s="6">
        <v>6105</v>
      </c>
      <c r="D336" s="30">
        <v>500609</v>
      </c>
      <c r="E336" s="30">
        <v>1144305</v>
      </c>
      <c r="F336" s="3"/>
    </row>
    <row r="337" spans="1:6" ht="17.25">
      <c r="A337" s="10" t="s">
        <v>329</v>
      </c>
      <c r="B337" s="6">
        <v>381</v>
      </c>
      <c r="C337" s="6">
        <v>14481</v>
      </c>
      <c r="D337" s="30">
        <v>290585</v>
      </c>
      <c r="E337" s="30">
        <v>802500</v>
      </c>
      <c r="F337" s="3"/>
    </row>
    <row r="338" spans="1:6" ht="17.25">
      <c r="A338" s="10" t="s">
        <v>330</v>
      </c>
      <c r="B338" s="6">
        <v>590</v>
      </c>
      <c r="C338" s="6">
        <v>3368</v>
      </c>
      <c r="D338" s="30">
        <v>218617</v>
      </c>
      <c r="E338" s="30">
        <v>624138</v>
      </c>
      <c r="F338" s="3"/>
    </row>
    <row r="339" spans="1:6" ht="17.25">
      <c r="A339" s="10" t="s">
        <v>373</v>
      </c>
      <c r="B339" s="6">
        <v>1520</v>
      </c>
      <c r="C339" s="6">
        <v>3036</v>
      </c>
      <c r="D339" s="30">
        <v>433559</v>
      </c>
      <c r="E339" s="30">
        <v>931438</v>
      </c>
      <c r="F339" s="3"/>
    </row>
    <row r="340" spans="1:6" ht="17.25">
      <c r="A340" s="10" t="s">
        <v>374</v>
      </c>
      <c r="B340" s="6">
        <v>471</v>
      </c>
      <c r="C340" s="6">
        <v>11913</v>
      </c>
      <c r="D340" s="30">
        <v>300728</v>
      </c>
      <c r="E340" s="30">
        <v>1100319</v>
      </c>
      <c r="F340" s="3"/>
    </row>
    <row r="341" spans="1:6" ht="17.25">
      <c r="A341" s="10" t="s">
        <v>375</v>
      </c>
      <c r="B341" s="6">
        <v>4193</v>
      </c>
      <c r="C341" s="6">
        <v>57544</v>
      </c>
      <c r="D341" s="30">
        <v>885540</v>
      </c>
      <c r="E341" s="30">
        <v>3094096</v>
      </c>
      <c r="F341" s="3"/>
    </row>
    <row r="342" spans="1:6" ht="17.25">
      <c r="A342" s="10" t="s">
        <v>331</v>
      </c>
      <c r="B342" s="6">
        <v>203</v>
      </c>
      <c r="C342" s="6">
        <v>2730</v>
      </c>
      <c r="D342" s="30">
        <v>44594</v>
      </c>
      <c r="E342" s="30">
        <v>161700</v>
      </c>
      <c r="F342" s="3"/>
    </row>
    <row r="343" spans="1:6" ht="17.25">
      <c r="A343" s="10" t="s">
        <v>332</v>
      </c>
      <c r="B343" s="6">
        <v>32</v>
      </c>
      <c r="C343" s="6" t="s">
        <v>333</v>
      </c>
      <c r="D343" s="30" t="s">
        <v>4</v>
      </c>
      <c r="E343" s="30" t="s">
        <v>4</v>
      </c>
      <c r="F343" s="3"/>
    </row>
    <row r="344" spans="1:6" ht="17.25">
      <c r="A344" s="10" t="s">
        <v>334</v>
      </c>
      <c r="B344" s="6">
        <v>3958</v>
      </c>
      <c r="C344" s="6" t="s">
        <v>335</v>
      </c>
      <c r="D344" s="30" t="s">
        <v>4</v>
      </c>
      <c r="E344" s="30" t="s">
        <v>4</v>
      </c>
      <c r="F344" s="3"/>
    </row>
    <row r="345" spans="1:6" ht="17.25">
      <c r="A345" s="10"/>
      <c r="B345" s="6"/>
      <c r="C345" s="6"/>
      <c r="D345" s="30"/>
      <c r="E345" s="30"/>
      <c r="F345" s="3"/>
    </row>
    <row r="346" spans="1:6" ht="17.25">
      <c r="A346" s="10" t="s">
        <v>336</v>
      </c>
      <c r="B346" s="6">
        <v>38051</v>
      </c>
      <c r="C346" s="6">
        <v>473481</v>
      </c>
      <c r="D346" s="30">
        <v>6104432</v>
      </c>
      <c r="E346" s="30">
        <v>21680529</v>
      </c>
      <c r="F346" s="3"/>
    </row>
    <row r="347" spans="1:6" ht="17.25">
      <c r="A347" s="10" t="s">
        <v>337</v>
      </c>
      <c r="B347" s="6">
        <v>2597</v>
      </c>
      <c r="C347" s="6">
        <v>73907</v>
      </c>
      <c r="D347" s="30">
        <v>1563636</v>
      </c>
      <c r="E347" s="30">
        <v>553414</v>
      </c>
      <c r="F347" s="3"/>
    </row>
    <row r="348" spans="1:6" ht="17.25">
      <c r="A348" s="10" t="s">
        <v>338</v>
      </c>
      <c r="B348" s="6">
        <v>1922</v>
      </c>
      <c r="C348" s="6">
        <v>70748</v>
      </c>
      <c r="D348" s="30">
        <v>1487792</v>
      </c>
      <c r="E348" s="30">
        <v>5246625</v>
      </c>
      <c r="F348" s="3"/>
    </row>
    <row r="349" spans="1:6" ht="17.25">
      <c r="A349" s="10" t="s">
        <v>339</v>
      </c>
      <c r="B349" s="6">
        <v>411</v>
      </c>
      <c r="C349" s="6">
        <v>1745</v>
      </c>
      <c r="D349" s="30">
        <v>51761</v>
      </c>
      <c r="E349" s="30">
        <v>196603</v>
      </c>
      <c r="F349" s="3"/>
    </row>
    <row r="350" spans="1:6" ht="17.25">
      <c r="A350" s="10" t="s">
        <v>340</v>
      </c>
      <c r="B350" s="6">
        <v>264</v>
      </c>
      <c r="C350" s="6">
        <v>1414</v>
      </c>
      <c r="D350" s="30">
        <v>24083</v>
      </c>
      <c r="E350" s="30">
        <v>90186</v>
      </c>
      <c r="F350" s="3"/>
    </row>
    <row r="351" spans="1:6" ht="17.25">
      <c r="A351" s="10" t="s">
        <v>341</v>
      </c>
      <c r="B351" s="6">
        <v>35454</v>
      </c>
      <c r="C351" s="6">
        <v>399574</v>
      </c>
      <c r="D351" s="30">
        <v>4540796</v>
      </c>
      <c r="E351" s="30">
        <v>16147115</v>
      </c>
      <c r="F351" s="3"/>
    </row>
    <row r="352" spans="1:6" ht="17.25">
      <c r="A352" s="10" t="s">
        <v>342</v>
      </c>
      <c r="B352" s="6">
        <v>13536</v>
      </c>
      <c r="C352" s="6">
        <v>189076</v>
      </c>
      <c r="D352" s="30">
        <v>2285329</v>
      </c>
      <c r="E352" s="30">
        <v>7478074</v>
      </c>
      <c r="F352" s="3"/>
    </row>
    <row r="353" spans="1:6" ht="17.25">
      <c r="A353" s="10" t="s">
        <v>343</v>
      </c>
      <c r="B353" s="6">
        <v>14824</v>
      </c>
      <c r="C353" s="6">
        <v>141987</v>
      </c>
      <c r="D353" s="30">
        <v>1344398</v>
      </c>
      <c r="E353" s="30">
        <v>5546392</v>
      </c>
      <c r="F353" s="3"/>
    </row>
    <row r="354" spans="1:6" ht="17.25">
      <c r="A354" s="10" t="s">
        <v>344</v>
      </c>
      <c r="B354" s="6">
        <v>2830</v>
      </c>
      <c r="C354" s="6">
        <v>50671</v>
      </c>
      <c r="D354" s="30">
        <v>735118</v>
      </c>
      <c r="E354" s="30">
        <v>2344017</v>
      </c>
      <c r="F354" s="3"/>
    </row>
    <row r="355" spans="1:6" ht="17.25">
      <c r="A355" s="10" t="s">
        <v>345</v>
      </c>
      <c r="B355" s="6">
        <v>4264</v>
      </c>
      <c r="C355" s="6">
        <v>17840</v>
      </c>
      <c r="D355" s="30">
        <v>175951</v>
      </c>
      <c r="E355" s="30">
        <v>778632</v>
      </c>
      <c r="F355" s="3"/>
    </row>
    <row r="356" spans="1:6" ht="17.25">
      <c r="A356" s="10"/>
      <c r="B356" s="6"/>
      <c r="C356" s="6"/>
      <c r="D356" s="30"/>
      <c r="E356" s="30"/>
      <c r="F356" s="3"/>
    </row>
    <row r="357" spans="1:6" ht="17.25">
      <c r="A357" s="10" t="s">
        <v>346</v>
      </c>
      <c r="B357" s="6">
        <v>39548</v>
      </c>
      <c r="C357" s="6">
        <v>222538</v>
      </c>
      <c r="D357" s="30">
        <v>5099422</v>
      </c>
      <c r="E357" s="30">
        <v>26384936</v>
      </c>
      <c r="F357" s="3"/>
    </row>
    <row r="358" spans="1:6" ht="17.25">
      <c r="A358" s="10" t="s">
        <v>347</v>
      </c>
      <c r="B358" s="6">
        <v>13932</v>
      </c>
      <c r="C358" s="6">
        <v>59977</v>
      </c>
      <c r="D358" s="30">
        <v>1450792</v>
      </c>
      <c r="E358" s="30">
        <v>5351579</v>
      </c>
      <c r="F358" s="3"/>
    </row>
    <row r="359" spans="1:6" ht="17.25">
      <c r="A359" s="10" t="s">
        <v>348</v>
      </c>
      <c r="B359" s="6">
        <v>10015</v>
      </c>
      <c r="C359" s="6">
        <v>38045</v>
      </c>
      <c r="D359" s="30">
        <v>780701</v>
      </c>
      <c r="E359" s="30">
        <v>3174397</v>
      </c>
      <c r="F359" s="3"/>
    </row>
    <row r="360" spans="1:6" ht="17.25">
      <c r="A360" s="10" t="s">
        <v>349</v>
      </c>
      <c r="B360" s="6">
        <v>1049</v>
      </c>
      <c r="C360" s="6">
        <v>6807</v>
      </c>
      <c r="D360" s="30">
        <v>255266</v>
      </c>
      <c r="E360" s="30">
        <v>795799</v>
      </c>
      <c r="F360" s="3"/>
    </row>
    <row r="361" spans="1:6" ht="30">
      <c r="A361" s="10" t="s">
        <v>350</v>
      </c>
      <c r="B361" s="6">
        <v>948</v>
      </c>
      <c r="C361" s="6">
        <v>6457</v>
      </c>
      <c r="D361" s="30">
        <v>215639</v>
      </c>
      <c r="E361" s="30">
        <v>727654</v>
      </c>
      <c r="F361" s="3"/>
    </row>
    <row r="362" spans="1:6" ht="17.25">
      <c r="A362" s="10" t="s">
        <v>351</v>
      </c>
      <c r="B362" s="6">
        <v>1920</v>
      </c>
      <c r="C362" s="6">
        <v>8668</v>
      </c>
      <c r="D362" s="30">
        <v>199186</v>
      </c>
      <c r="E362" s="30">
        <v>653729</v>
      </c>
      <c r="F362" s="3"/>
    </row>
    <row r="363" spans="1:6" ht="17.25">
      <c r="A363" s="10" t="s">
        <v>352</v>
      </c>
      <c r="B363" s="6">
        <v>16172</v>
      </c>
      <c r="C363" s="6">
        <v>86388</v>
      </c>
      <c r="D363" s="30">
        <v>1407953</v>
      </c>
      <c r="E363" s="30">
        <v>4662996</v>
      </c>
      <c r="F363" s="3"/>
    </row>
    <row r="364" spans="1:6" ht="17.25">
      <c r="A364" s="10" t="s">
        <v>353</v>
      </c>
      <c r="B364" s="6">
        <v>7605</v>
      </c>
      <c r="C364" s="6">
        <v>33319</v>
      </c>
      <c r="D364" s="30">
        <v>421171</v>
      </c>
      <c r="E364" s="30">
        <v>1056469</v>
      </c>
      <c r="F364" s="3"/>
    </row>
    <row r="365" spans="1:6" ht="17.25">
      <c r="A365" s="10" t="s">
        <v>354</v>
      </c>
      <c r="B365" s="6">
        <v>1801</v>
      </c>
      <c r="C365" s="6">
        <v>8274</v>
      </c>
      <c r="D365" s="30">
        <v>267207</v>
      </c>
      <c r="E365" s="30">
        <v>962936</v>
      </c>
      <c r="F365" s="3"/>
    </row>
    <row r="366" spans="1:6" ht="17.25">
      <c r="A366" s="10" t="s">
        <v>355</v>
      </c>
      <c r="B366" s="6">
        <v>4440</v>
      </c>
      <c r="C366" s="6">
        <v>24133</v>
      </c>
      <c r="D366" s="30">
        <v>383710</v>
      </c>
      <c r="E366" s="30">
        <v>1237307</v>
      </c>
      <c r="F366" s="3"/>
    </row>
    <row r="367" spans="1:6" ht="17.25">
      <c r="A367" s="10" t="s">
        <v>356</v>
      </c>
      <c r="B367" s="6">
        <v>2326</v>
      </c>
      <c r="C367" s="6">
        <v>20662</v>
      </c>
      <c r="D367" s="30">
        <v>335865</v>
      </c>
      <c r="E367" s="30">
        <v>1406284</v>
      </c>
      <c r="F367" s="3"/>
    </row>
    <row r="368" spans="1:6" ht="17.25">
      <c r="A368" s="10" t="s">
        <v>376</v>
      </c>
      <c r="B368" s="6">
        <v>9444</v>
      </c>
      <c r="C368" s="6">
        <v>76173</v>
      </c>
      <c r="D368" s="30">
        <v>2240677</v>
      </c>
      <c r="E368" s="30">
        <v>16370361</v>
      </c>
      <c r="F368" s="3"/>
    </row>
    <row r="369" spans="1:6" ht="17.25">
      <c r="A369" s="10" t="s">
        <v>357</v>
      </c>
      <c r="B369" s="6">
        <v>1202</v>
      </c>
      <c r="C369" s="6">
        <v>14677</v>
      </c>
      <c r="D369" s="30">
        <v>536705</v>
      </c>
      <c r="E369" s="30">
        <v>8610008</v>
      </c>
      <c r="F369" s="3"/>
    </row>
    <row r="370" spans="1:6" ht="17.25">
      <c r="A370" s="10" t="s">
        <v>358</v>
      </c>
      <c r="B370" s="6">
        <v>851</v>
      </c>
      <c r="C370" s="6">
        <v>8695</v>
      </c>
      <c r="D370" s="30">
        <v>228771</v>
      </c>
      <c r="E370" s="30">
        <v>1113648</v>
      </c>
      <c r="F370" s="3"/>
    </row>
    <row r="371" spans="1:6" ht="17.25">
      <c r="A371" s="10" t="s">
        <v>359</v>
      </c>
      <c r="B371" s="6">
        <v>1427</v>
      </c>
      <c r="C371" s="6">
        <v>17086</v>
      </c>
      <c r="D371" s="30">
        <v>238988</v>
      </c>
      <c r="E371" s="30">
        <v>694450</v>
      </c>
      <c r="F371" s="3"/>
    </row>
    <row r="372" spans="1:6" ht="17.25">
      <c r="A372" s="10" t="s">
        <v>377</v>
      </c>
      <c r="B372" s="6">
        <v>5964</v>
      </c>
      <c r="C372" s="6">
        <v>35715</v>
      </c>
      <c r="D372" s="30">
        <v>1236213</v>
      </c>
      <c r="E372" s="30">
        <v>5952255</v>
      </c>
      <c r="F372" s="3"/>
    </row>
    <row r="373" spans="1:6" ht="17.25">
      <c r="A373" s="4"/>
      <c r="B373" s="14"/>
      <c r="C373" s="14"/>
      <c r="D373" s="14"/>
      <c r="E373" s="14"/>
      <c r="F373" s="3"/>
    </row>
    <row r="374" spans="1:6" ht="17.25">
      <c r="A374" s="15" t="s">
        <v>379</v>
      </c>
      <c r="B374" s="16"/>
      <c r="C374" s="16"/>
      <c r="D374" s="16"/>
      <c r="E374" s="16"/>
      <c r="F374" s="3"/>
    </row>
    <row r="375" spans="1:6" ht="17.25">
      <c r="A375" s="3" t="s">
        <v>378</v>
      </c>
      <c r="B375" s="16"/>
      <c r="C375" s="16"/>
      <c r="D375" s="16"/>
      <c r="E375" s="16"/>
      <c r="F375" s="3"/>
    </row>
    <row r="376" spans="1:6" ht="17.25">
      <c r="A376" s="3" t="s">
        <v>1</v>
      </c>
      <c r="B376" s="16"/>
      <c r="C376" s="16"/>
      <c r="D376" s="16"/>
      <c r="E376" s="16"/>
      <c r="F376" s="3"/>
    </row>
    <row r="377" spans="1:6" ht="17.25">
      <c r="A377" s="3"/>
      <c r="B377" s="16"/>
      <c r="C377" s="16"/>
      <c r="D377" s="16"/>
      <c r="E377" s="16"/>
      <c r="F377" s="3"/>
    </row>
    <row r="378" spans="1:6" ht="17.25">
      <c r="A378" s="3" t="s">
        <v>6</v>
      </c>
      <c r="B378" s="16"/>
      <c r="C378" s="16"/>
      <c r="D378" s="16"/>
      <c r="E378" s="16"/>
      <c r="F378" s="3"/>
    </row>
    <row r="379" spans="1:6" ht="17.25">
      <c r="A379" s="3" t="s">
        <v>7</v>
      </c>
      <c r="B379" s="16"/>
      <c r="C379" s="16"/>
      <c r="D379" s="16"/>
      <c r="E379" s="16"/>
      <c r="F379" s="3"/>
    </row>
    <row r="380" spans="1:6" ht="17.25">
      <c r="A380" s="3" t="s">
        <v>8</v>
      </c>
      <c r="B380" s="16"/>
      <c r="C380" s="16"/>
      <c r="D380" s="16"/>
      <c r="E380" s="16"/>
      <c r="F380" s="3"/>
    </row>
    <row r="381" spans="1:6" ht="17.25">
      <c r="A381" s="3" t="s">
        <v>9</v>
      </c>
      <c r="B381" s="16"/>
      <c r="C381" s="16"/>
      <c r="D381" s="16"/>
      <c r="E381" s="16"/>
      <c r="F381" s="3"/>
    </row>
    <row r="382" spans="1:6" ht="17.25">
      <c r="A382" s="3" t="s">
        <v>10</v>
      </c>
      <c r="B382" s="16"/>
      <c r="C382" s="16"/>
      <c r="D382" s="16"/>
      <c r="E382" s="16"/>
      <c r="F382" s="3"/>
    </row>
    <row r="383" spans="1:6" ht="17.25">
      <c r="A383" s="3" t="s">
        <v>11</v>
      </c>
      <c r="B383" s="16"/>
      <c r="C383" s="16"/>
      <c r="D383" s="16"/>
      <c r="E383" s="16"/>
      <c r="F383" s="3"/>
    </row>
    <row r="384" spans="1:6" ht="17.25">
      <c r="A384" s="3" t="s">
        <v>12</v>
      </c>
      <c r="B384" s="16"/>
      <c r="C384" s="16"/>
      <c r="D384" s="16"/>
      <c r="E384" s="16"/>
      <c r="F384" s="3"/>
    </row>
    <row r="385" spans="1:6" ht="17.25">
      <c r="A385" s="3" t="s">
        <v>13</v>
      </c>
      <c r="B385" s="16"/>
      <c r="C385" s="16"/>
      <c r="D385" s="16"/>
      <c r="E385" s="16"/>
      <c r="F385" s="3"/>
    </row>
    <row r="386" spans="1:6" ht="17.25">
      <c r="A386" s="3" t="s">
        <v>14</v>
      </c>
      <c r="B386" s="16"/>
      <c r="C386" s="16"/>
      <c r="D386" s="16"/>
      <c r="E386" s="16"/>
      <c r="F386" s="3"/>
    </row>
    <row r="387" spans="1:6" ht="17.25">
      <c r="A387" s="3" t="s">
        <v>15</v>
      </c>
      <c r="B387" s="16"/>
      <c r="C387" s="16"/>
      <c r="D387" s="16"/>
      <c r="E387" s="16"/>
      <c r="F387" s="3"/>
    </row>
    <row r="388" spans="1:6" ht="17.25">
      <c r="A388" s="3" t="s">
        <v>16</v>
      </c>
      <c r="B388" s="16"/>
      <c r="C388" s="16"/>
      <c r="D388" s="16"/>
      <c r="E388" s="16"/>
      <c r="F388" s="3"/>
    </row>
    <row r="389" spans="1:6" ht="17.25">
      <c r="A389" s="3"/>
      <c r="B389" s="16"/>
      <c r="C389" s="16"/>
      <c r="D389" s="16"/>
      <c r="E389" s="16"/>
      <c r="F389" s="3"/>
    </row>
    <row r="390" spans="1:6" ht="17.25">
      <c r="A390" s="3" t="s">
        <v>17</v>
      </c>
      <c r="B390" s="16"/>
      <c r="C390" s="16"/>
      <c r="D390" s="16"/>
      <c r="E390" s="16"/>
      <c r="F390" s="3"/>
    </row>
    <row r="391" spans="1:6" ht="17.25">
      <c r="A391" s="3"/>
      <c r="B391" s="16"/>
      <c r="C391" s="16"/>
      <c r="D391" s="16"/>
      <c r="E391" s="16"/>
      <c r="F391" s="3"/>
    </row>
    <row r="392" spans="1:5" ht="17.25">
      <c r="A392" s="1"/>
      <c r="B392" s="2"/>
      <c r="C392" s="2"/>
      <c r="D392" s="2"/>
      <c r="E392" s="2"/>
    </row>
    <row r="393" spans="1:5" ht="17.25">
      <c r="A393" s="1"/>
      <c r="B393" s="2"/>
      <c r="C393" s="2"/>
      <c r="D393" s="2"/>
      <c r="E393" s="2"/>
    </row>
    <row r="394" spans="1:5" ht="17.25">
      <c r="A394" s="1"/>
      <c r="B394" s="2"/>
      <c r="C394" s="2"/>
      <c r="D394" s="2"/>
      <c r="E394" s="2"/>
    </row>
    <row r="395" spans="1:5" ht="17.25">
      <c r="A395" s="1"/>
      <c r="B395" s="2"/>
      <c r="C395" s="2"/>
      <c r="D395" s="2"/>
      <c r="E395" s="2"/>
    </row>
    <row r="396" spans="1:5" ht="17.25">
      <c r="A396" s="1"/>
      <c r="B396" s="2"/>
      <c r="C396" s="2"/>
      <c r="D396" s="2"/>
      <c r="E396" s="2"/>
    </row>
    <row r="397" spans="1:5" ht="17.25">
      <c r="A397" s="1"/>
      <c r="B397" s="2"/>
      <c r="C397" s="2"/>
      <c r="D397" s="2"/>
      <c r="E397" s="2"/>
    </row>
    <row r="398" spans="1:5" ht="17.25">
      <c r="A398" s="1"/>
      <c r="B398" s="2"/>
      <c r="C398" s="2"/>
      <c r="D398" s="2"/>
      <c r="E398" s="2"/>
    </row>
  </sheetData>
  <sheetProtection/>
  <printOptions/>
  <pageMargins left="0.75" right="0.75" top="1" bottom="1" header="0.5" footer="0.5"/>
  <pageSetup fitToHeight="2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2019-11-01T13:17:43Z</cp:lastPrinted>
  <dcterms:created xsi:type="dcterms:W3CDTF">2000-08-02T19:11:20Z</dcterms:created>
  <dcterms:modified xsi:type="dcterms:W3CDTF">2019-11-01T13:18:08Z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