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</sheets>
  <definedNames>
    <definedName name="_xlnm.Print_Area" localSheetId="0">'2016'!$A$1:$F$99</definedName>
    <definedName name="_xlnm.Print_Area">'2016'!$A$1:$D$99</definedName>
  </definedNames>
  <calcPr fullCalcOnLoad="1"/>
</workbook>
</file>

<file path=xl/sharedStrings.xml><?xml version="1.0" encoding="utf-8"?>
<sst xmlns="http://schemas.openxmlformats.org/spreadsheetml/2006/main" count="3270" uniqueCount="177">
  <si>
    <t xml:space="preserve"> </t>
  </si>
  <si>
    <t>New York State</t>
  </si>
  <si>
    <t>a</t>
  </si>
  <si>
    <t>b</t>
  </si>
  <si>
    <t xml:space="preserve">  Other Districts</t>
  </si>
  <si>
    <t>a  Represents zero or is included in Other Counties.</t>
  </si>
  <si>
    <t>b  Represents zero or is included in Other Districts.</t>
  </si>
  <si>
    <t xml:space="preserve">  Northern District</t>
  </si>
  <si>
    <t xml:space="preserve">    Jefferson</t>
  </si>
  <si>
    <t xml:space="preserve">    Lewis</t>
  </si>
  <si>
    <t xml:space="preserve">    St. Lawrence</t>
  </si>
  <si>
    <t xml:space="preserve">  Northeast District</t>
  </si>
  <si>
    <t>County and District</t>
  </si>
  <si>
    <t xml:space="preserve">    Other Counties</t>
  </si>
  <si>
    <t xml:space="preserve">    Clinton</t>
  </si>
  <si>
    <t xml:space="preserve">    Essex</t>
  </si>
  <si>
    <t xml:space="preserve">    Franklin</t>
  </si>
  <si>
    <t xml:space="preserve">    Hamilton</t>
  </si>
  <si>
    <t xml:space="preserve">    Warren</t>
  </si>
  <si>
    <t xml:space="preserve">  Western District</t>
  </si>
  <si>
    <t xml:space="preserve">    Erie</t>
  </si>
  <si>
    <t xml:space="preserve">    Genesee</t>
  </si>
  <si>
    <t xml:space="preserve">    Livingston</t>
  </si>
  <si>
    <t xml:space="preserve">    Monroe</t>
  </si>
  <si>
    <t xml:space="preserve">    Niagara</t>
  </si>
  <si>
    <t xml:space="preserve">    Ontario</t>
  </si>
  <si>
    <t xml:space="preserve">    Orleans</t>
  </si>
  <si>
    <t xml:space="preserve">    Seneca</t>
  </si>
  <si>
    <t xml:space="preserve">    Wayne</t>
  </si>
  <si>
    <t xml:space="preserve">    Wyoming</t>
  </si>
  <si>
    <t xml:space="preserve">    Yates</t>
  </si>
  <si>
    <t xml:space="preserve">  Central District</t>
  </si>
  <si>
    <t xml:space="preserve">    Cayuga</t>
  </si>
  <si>
    <t xml:space="preserve">    Chenango</t>
  </si>
  <si>
    <t xml:space="preserve">    Cortland</t>
  </si>
  <si>
    <t xml:space="preserve">    Herkimer</t>
  </si>
  <si>
    <t xml:space="preserve">    Madison</t>
  </si>
  <si>
    <t xml:space="preserve">    Oneida</t>
  </si>
  <si>
    <t xml:space="preserve">    Onondaga</t>
  </si>
  <si>
    <t xml:space="preserve">    Oswego</t>
  </si>
  <si>
    <t xml:space="preserve">    Otsego</t>
  </si>
  <si>
    <t xml:space="preserve">  Eastern District</t>
  </si>
  <si>
    <t xml:space="preserve">    Albany</t>
  </si>
  <si>
    <t xml:space="preserve">    Fulton</t>
  </si>
  <si>
    <t xml:space="preserve">    Montgomery</t>
  </si>
  <si>
    <t xml:space="preserve">    Rensselaer</t>
  </si>
  <si>
    <t xml:space="preserve">    Saratoga</t>
  </si>
  <si>
    <t xml:space="preserve">    Schenectady</t>
  </si>
  <si>
    <t xml:space="preserve">    Schoharie</t>
  </si>
  <si>
    <t xml:space="preserve">    Washington</t>
  </si>
  <si>
    <t xml:space="preserve">  Southwest District</t>
  </si>
  <si>
    <t xml:space="preserve">    Allegany</t>
  </si>
  <si>
    <t xml:space="preserve">    Cattaraugus</t>
  </si>
  <si>
    <t xml:space="preserve">    Chautauqua</t>
  </si>
  <si>
    <t xml:space="preserve">    Steuben</t>
  </si>
  <si>
    <t xml:space="preserve">  Southern District</t>
  </si>
  <si>
    <t xml:space="preserve">    Broome</t>
  </si>
  <si>
    <t xml:space="preserve">    Chemung</t>
  </si>
  <si>
    <t xml:space="preserve">    Schuyler</t>
  </si>
  <si>
    <t xml:space="preserve">    Tioga</t>
  </si>
  <si>
    <t xml:space="preserve">    Tompkins</t>
  </si>
  <si>
    <t xml:space="preserve">  Southeast District</t>
  </si>
  <si>
    <t xml:space="preserve">    Columbia</t>
  </si>
  <si>
    <t xml:space="preserve">    Delaware</t>
  </si>
  <si>
    <t xml:space="preserve">    Dutchess</t>
  </si>
  <si>
    <t xml:space="preserve">    Greene</t>
  </si>
  <si>
    <t xml:space="preserve">    Orange</t>
  </si>
  <si>
    <t xml:space="preserve">    Putnam</t>
  </si>
  <si>
    <t xml:space="preserve">    Rockland</t>
  </si>
  <si>
    <t xml:space="preserve">    Sullivan</t>
  </si>
  <si>
    <t xml:space="preserve">    Ulster</t>
  </si>
  <si>
    <t xml:space="preserve">    Westchester</t>
  </si>
  <si>
    <t xml:space="preserve">  Long Island District</t>
  </si>
  <si>
    <t xml:space="preserve">    Suffolk</t>
  </si>
  <si>
    <t>Winter Wheat by Acreage, Yield, and Production</t>
  </si>
  <si>
    <t>New York State by County—2016</t>
  </si>
  <si>
    <t>New York State by County—2015</t>
  </si>
  <si>
    <t>Planted 
(acres)</t>
  </si>
  <si>
    <t>Harvested 
(acres)</t>
  </si>
  <si>
    <t>Planted
(acres)</t>
  </si>
  <si>
    <t>Yield
(bushels)</t>
  </si>
  <si>
    <t>Production
(bushels)</t>
  </si>
  <si>
    <r>
      <t xml:space="preserve">                  </t>
    </r>
  </si>
  <si>
    <t xml:space="preserve">                 </t>
  </si>
  <si>
    <t>SOURCE:  U.S. Department of Agriculture, National Agricultural Statistics Service; material compiled by New York State Department of Agriculture and Markets, Agricultural Statistics Service, 2016-2017 Agricultural Statistics Annual Bulletin: New York; www</t>
  </si>
  <si>
    <t>New York State by County—2014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</si>
  <si>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</si>
  <si>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</si>
  <si>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</si>
  <si>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</si>
  <si>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</si>
  <si>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</si>
  <si>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</si>
  <si>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</si>
  <si>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</si>
  <si>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</si>
  <si>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</si>
  <si>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</si>
  <si>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</si>
  <si>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</si>
  <si>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</si>
  <si>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</si>
  <si>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</si>
  <si>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</si>
  <si>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</si>
  <si>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</si>
  <si>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</si>
  <si>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</si>
  <si>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</si>
  <si>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</si>
  <si>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</si>
  <si>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</si>
  <si>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</si>
  <si>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</si>
  <si>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</si>
  <si>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</si>
  <si>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</si>
  <si>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</si>
  <si>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</si>
  <si>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</si>
  <si>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</si>
  <si>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</si>
  <si>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</si>
  <si>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</si>
  <si>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</si>
  <si>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</si>
  <si>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</si>
  <si>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</si>
  <si>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</si>
  <si>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</si>
  <si>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</si>
  <si>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</si>
  <si>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</si>
  <si>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</si>
  <si>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</si>
  <si>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</si>
  <si>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</si>
  <si>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</si>
  <si>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</si>
  <si>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</si>
  <si>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</si>
  <si>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</si>
  <si>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</si>
  <si>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 xml:space="preserve">  Other Counties</t>
  </si>
  <si>
    <t xml:space="preserve">                  </t>
  </si>
  <si>
    <r>
      <t>SOURCE:  US Department of Agriculture, National Agricultural Statistics Service; material compiled by New York State Department of Agriculture and Markets, Agricultural Statistics Service,</t>
    </r>
    <r>
      <rPr>
        <i/>
        <sz val="11"/>
        <rFont val="Arial"/>
        <family val="2"/>
      </rPr>
      <t xml:space="preserve"> 2015-2016 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October 3, 2016).</t>
    </r>
  </si>
  <si>
    <t>https://www.nass.usda.gov/Statistics_by_State/New_York/Publications/Annual_Statistical_Bulletin/index.php</t>
  </si>
  <si>
    <t>New York State by County—2013</t>
  </si>
  <si>
    <t>County</t>
  </si>
  <si>
    <r>
      <t xml:space="preserve">SOURCE: 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2014-2015 Agricultural Statistics Annual Bulletin: New York</t>
    </r>
    <r>
      <rPr>
        <sz val="11"/>
        <rFont val="Arial"/>
        <family val="2"/>
      </rPr>
      <t>; www.nass.usda.gov/Statistics_by_State/New_York/Publications/Annual_Statistical_Bulletin/2014/2014-bulletin.htm (last viewed August 18, 2015).</t>
    </r>
  </si>
  <si>
    <t>New York State by County—2012</t>
  </si>
  <si>
    <t>New York State by County—2011</t>
  </si>
  <si>
    <t>a  Included in Other Counties.</t>
  </si>
  <si>
    <t>b  Included in Other Districts.</t>
  </si>
  <si>
    <r>
      <t xml:space="preserve">SOURCE:  New York State Department of Agriculture and Markets, Agricultural Statistics Service,  </t>
    </r>
    <r>
      <rPr>
        <i/>
        <sz val="11"/>
        <rFont val="Arial"/>
        <family val="2"/>
      </rPr>
      <t xml:space="preserve">2012-2013 Annual Bulletin; </t>
    </r>
    <r>
      <rPr>
        <sz val="11"/>
        <rFont val="Arial"/>
        <family val="2"/>
      </rPr>
      <t xml:space="preserve">www.nass.usda.gov/Statistics_by_State/New_York/Publications/Annual_Statistical_Bulletin/2013/2013-bulletin.htm (last viewed April 30, 2014). </t>
    </r>
  </si>
  <si>
    <t>New York State by County—2010</t>
  </si>
  <si>
    <r>
      <t xml:space="preserve">SOURCE:  New York State Department of Agriculture and Markets, Agricultural Statistics Service,  </t>
    </r>
    <r>
      <rPr>
        <i/>
        <sz val="11"/>
        <rFont val="Arial"/>
        <family val="2"/>
      </rPr>
      <t xml:space="preserve">2011-2012 Annual Bulletin; </t>
    </r>
    <r>
      <rPr>
        <sz val="11"/>
        <rFont val="Arial"/>
        <family val="2"/>
      </rPr>
      <t xml:space="preserve">www.nass.usda.gov/Statistics_by_State/New_York/Publications/Annual_Statistical_Bulletin/2012/2012-bulletin.htm (last viewed February 8, 2013). </t>
    </r>
  </si>
  <si>
    <t>New York State by County—2009</t>
  </si>
  <si>
    <r>
      <t xml:space="preserve">SOURCE:  New York State Department of Agriculture and Markets, Agricultural Statistics Service,  </t>
    </r>
    <r>
      <rPr>
        <i/>
        <sz val="11"/>
        <rFont val="Arial"/>
        <family val="2"/>
      </rPr>
      <t xml:space="preserve">2010-2011 Annual Bulletin; </t>
    </r>
    <r>
      <rPr>
        <sz val="11"/>
        <rFont val="Arial"/>
        <family val="2"/>
      </rPr>
      <t xml:space="preserve">www.nass.usda.gov/Statistics_by_State/New_York/Publications/Annual_Statistical_Bulletin/2011/2011-bulletin.htm (last viewed December 1, 2011). </t>
    </r>
  </si>
  <si>
    <t>New York State by County—2008</t>
  </si>
  <si>
    <r>
      <t xml:space="preserve">SOURCE:  New York State Department of Agriculture and Markets, Agricultural Statistics Service,  </t>
    </r>
    <r>
      <rPr>
        <i/>
        <sz val="11"/>
        <rFont val="Arial"/>
        <family val="2"/>
      </rPr>
      <t>2009-2010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Annual Bulletin; </t>
    </r>
    <r>
      <rPr>
        <sz val="11"/>
        <rFont val="Arial"/>
        <family val="2"/>
      </rPr>
      <t xml:space="preserve">www.nass.usda.gov/Statistics_by_State/New_York/Publications/Annual_Statistical_Bulletin/2010/2010-bulletin.htm (last viewed August 23, 2010). </t>
    </r>
  </si>
  <si>
    <t>New York State by County—2007</t>
  </si>
  <si>
    <r>
      <t xml:space="preserve">SOURCE:  New York State Department of Agriculture and Markets, Agricultural Statistics Service,  </t>
    </r>
    <r>
      <rPr>
        <i/>
        <sz val="11"/>
        <rFont val="Arial"/>
        <family val="2"/>
      </rPr>
      <t>2008-2009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Annual Bulletin; </t>
    </r>
    <r>
      <rPr>
        <sz val="11"/>
        <rFont val="Arial"/>
        <family val="2"/>
      </rPr>
      <t>www.nass.usda.gov/Statistics_by_State/New_York/Publications/Annual_Statistical_Bulletin/2009/09-bulletin.htm (last viewed August 6, 2009).</t>
    </r>
  </si>
  <si>
    <t>New York State by County—2006</t>
  </si>
  <si>
    <t>New York State by County—2005</t>
  </si>
  <si>
    <r>
      <t xml:space="preserve">SOURCE:  New York State Department of Agriculture and Markets, Agricultural Statistics Service,  </t>
    </r>
    <r>
      <rPr>
        <i/>
        <sz val="11"/>
        <rFont val="Arial"/>
        <family val="2"/>
      </rPr>
      <t>2006-2007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Annual Bulletin; </t>
    </r>
    <r>
      <rPr>
        <sz val="11"/>
        <rFont val="Arial"/>
        <family val="2"/>
      </rPr>
      <t>www.nass.usda.gov/Statistics_by_State/New_York/Publications/Annual_Statistical_Bulletin/2007/Annp084-07wheat.pdf (last viewed June 16, 2008).</t>
    </r>
  </si>
  <si>
    <t>New York State by County—2004</t>
  </si>
  <si>
    <t/>
  </si>
  <si>
    <r>
      <t xml:space="preserve">SOURCE:  New York State Department of Agriculture and Markets, Agricultural Statistics Service,  </t>
    </r>
    <r>
      <rPr>
        <i/>
        <sz val="11"/>
        <rFont val="Arial"/>
        <family val="2"/>
      </rPr>
      <t>2005-2006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Annual Bulletin; </t>
    </r>
    <r>
      <rPr>
        <sz val="11"/>
        <rFont val="Arial"/>
        <family val="2"/>
      </rPr>
      <t>www.nass.usda.gov/Statistics_by_State/New_York/Publications/Annual_Statistical_Bulletin/2006/Annp084-06WHEAT.pdf (last viewed March 30, 2007).</t>
    </r>
  </si>
  <si>
    <t>New York State by County—2003</t>
  </si>
  <si>
    <r>
      <t xml:space="preserve">SOURCE:  New York State Department of Agriculture and Markets, Agricultural Statistics Service, </t>
    </r>
    <r>
      <rPr>
        <i/>
        <sz val="11"/>
        <rFont val="Arial"/>
        <family val="2"/>
      </rPr>
      <t xml:space="preserve">Annual Bulletin 2004-2005; </t>
    </r>
    <r>
      <rPr>
        <sz val="11"/>
        <rFont val="Arial"/>
        <family val="2"/>
      </rPr>
      <t>www.nass.usda.gov/Statistics_by_State/New_York/Publications/Annual_Statistical_Bulletin/2005/05-bulletin.htm (last viewed January 18, 2006).</t>
    </r>
  </si>
  <si>
    <t>New York State by County—2002</t>
  </si>
  <si>
    <r>
      <t xml:space="preserve">SOURCE:  New York State Department of Agriculture and Markets, Agricultural Statistics Service, </t>
    </r>
    <r>
      <rPr>
        <i/>
        <sz val="11"/>
        <rFont val="Arial"/>
        <family val="2"/>
      </rPr>
      <t>Annual Bulletin 2003-2004;</t>
    </r>
    <r>
      <rPr>
        <sz val="11"/>
        <rFont val="Arial"/>
        <family val="2"/>
      </rPr>
      <t xml:space="preserve"> www.nass.usda.gov/ny/Bulletin/2004/04-bulletin.htm (last viewed February 4, 2005).</t>
    </r>
  </si>
  <si>
    <t>New York State by County—2001</t>
  </si>
  <si>
    <r>
      <t xml:space="preserve">SOURCE:  New York State Department of Agriculture and Markets, Agricultural Statistics Service, </t>
    </r>
    <r>
      <rPr>
        <i/>
        <sz val="11"/>
        <rFont val="Arial"/>
        <family val="2"/>
      </rPr>
      <t xml:space="preserve">Annual Bulletin 2002-2003; </t>
    </r>
    <r>
      <rPr>
        <sz val="11"/>
        <rFont val="Arial"/>
        <family val="2"/>
      </rPr>
      <t>http://www.nass.usda.gov/ny/Bulletin/2003/03-p083.pdf (last viewed February 25, 2004).</t>
    </r>
  </si>
  <si>
    <t>New York State by County—2000</t>
  </si>
  <si>
    <t>SOURCE:  New York State Department of Agriculture and Markets, Agricultural Statistics Service.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</si>
</sst>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Clearface Regular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164" fontId="7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165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 applyProtection="1">
      <alignment horizontal="right"/>
      <protection locked="0"/>
    </xf>
    <xf numFmtId="3" fontId="8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 applyProtection="1">
      <alignment/>
      <protection locked="0"/>
    </xf>
    <xf numFmtId="3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164" fontId="8" fillId="33" borderId="0" xfId="0" applyNumberFormat="1" applyFont="1" applyFill="1" applyAlignment="1" applyProtection="1">
      <alignment/>
      <protection locked="0"/>
    </xf>
    <xf numFmtId="0" fontId="8" fillId="33" borderId="10" xfId="0" applyNumberFormat="1" applyFont="1" applyFill="1" applyBorder="1" applyAlignment="1">
      <alignment/>
    </xf>
    <xf numFmtId="0" fontId="8" fillId="33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65" fontId="8" fillId="33" borderId="0" xfId="0" applyNumberFormat="1" applyFont="1" applyFill="1" applyAlignment="1">
      <alignment/>
    </xf>
    <xf numFmtId="165" fontId="8" fillId="33" borderId="0" xfId="0" applyNumberFormat="1" applyFont="1" applyFill="1" applyAlignment="1" applyProtection="1">
      <alignment horizontal="right"/>
      <protection locked="0"/>
    </xf>
    <xf numFmtId="166" fontId="8" fillId="33" borderId="0" xfId="0" applyNumberFormat="1" applyFont="1" applyFill="1" applyAlignment="1">
      <alignment horizontal="right"/>
    </xf>
    <xf numFmtId="165" fontId="9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164" fontId="8" fillId="33" borderId="11" xfId="0" applyNumberFormat="1" applyFont="1" applyFill="1" applyBorder="1" applyAlignment="1" applyProtection="1">
      <alignment horizontal="right" wrapText="1"/>
      <protection locked="0"/>
    </xf>
    <xf numFmtId="164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 wrapText="1"/>
      <protection locked="0"/>
    </xf>
    <xf numFmtId="164" fontId="8" fillId="33" borderId="11" xfId="0" applyNumberFormat="1" applyFont="1" applyFill="1" applyBorder="1" applyAlignment="1" applyProtection="1" quotePrefix="1">
      <alignment horizontal="right" wrapText="1"/>
      <protection locked="0"/>
    </xf>
    <xf numFmtId="164" fontId="5" fillId="33" borderId="0" xfId="49" applyNumberFormat="1" applyFill="1" applyAlignment="1" applyProtection="1">
      <alignment horizontal="left" wrapText="1"/>
      <protection locked="0"/>
    </xf>
    <xf numFmtId="3" fontId="29" fillId="0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>
      <alignment/>
    </xf>
    <xf numFmtId="3" fontId="29" fillId="33" borderId="0" xfId="0" applyNumberFormat="1" applyFont="1" applyFill="1" applyAlignment="1">
      <alignment horizontal="right"/>
    </xf>
    <xf numFmtId="3" fontId="29" fillId="33" borderId="0" xfId="0" applyNumberFormat="1" applyFont="1" applyFill="1" applyAlignment="1" applyProtection="1">
      <alignment horizontal="right"/>
      <protection locked="0"/>
    </xf>
    <xf numFmtId="3" fontId="29" fillId="33" borderId="10" xfId="0" applyNumberFormat="1" applyFont="1" applyFill="1" applyBorder="1" applyAlignment="1">
      <alignment/>
    </xf>
    <xf numFmtId="3" fontId="29" fillId="33" borderId="0" xfId="0" applyNumberFormat="1" applyFont="1" applyFill="1" applyAlignment="1">
      <alignment/>
    </xf>
    <xf numFmtId="3" fontId="29" fillId="33" borderId="0" xfId="0" applyNumberFormat="1" applyFont="1" applyFill="1" applyAlignment="1" applyProtection="1">
      <alignment/>
      <protection locked="0"/>
    </xf>
    <xf numFmtId="165" fontId="4" fillId="33" borderId="0" xfId="0" applyNumberFormat="1" applyFont="1" applyFill="1" applyAlignment="1">
      <alignment/>
    </xf>
    <xf numFmtId="165" fontId="29" fillId="33" borderId="0" xfId="0" applyNumberFormat="1" applyFont="1" applyFill="1" applyAlignment="1">
      <alignment horizontal="right"/>
    </xf>
    <xf numFmtId="165" fontId="29" fillId="33" borderId="0" xfId="0" applyNumberFormat="1" applyFont="1" applyFill="1" applyAlignment="1" applyProtection="1">
      <alignment horizontal="right"/>
      <protection locked="0"/>
    </xf>
    <xf numFmtId="165" fontId="8" fillId="0" borderId="0" xfId="0" applyNumberFormat="1" applyFont="1" applyFill="1" applyAlignment="1" applyProtection="1">
      <alignment/>
      <protection locked="0"/>
    </xf>
    <xf numFmtId="164" fontId="8" fillId="33" borderId="0" xfId="0" applyNumberFormat="1" applyFont="1" applyFill="1" applyAlignment="1" applyProtection="1">
      <alignment horizontal="left" wrapText="1"/>
      <protection locked="0"/>
    </xf>
    <xf numFmtId="164" fontId="5" fillId="33" borderId="0" xfId="49" applyNumberFormat="1" applyFill="1" applyAlignment="1" applyProtection="1">
      <alignment/>
      <protection locked="0"/>
    </xf>
    <xf numFmtId="165" fontId="29" fillId="33" borderId="0" xfId="0" applyNumberFormat="1" applyFont="1" applyFill="1" applyAlignment="1">
      <alignment/>
    </xf>
    <xf numFmtId="166" fontId="8" fillId="33" borderId="0" xfId="0" applyNumberFormat="1" applyFont="1" applyFill="1" applyAlignment="1">
      <alignment/>
    </xf>
    <xf numFmtId="166" fontId="8" fillId="33" borderId="0" xfId="0" applyNumberFormat="1" applyFont="1" applyFill="1" applyAlignment="1" applyProtection="1">
      <alignment horizontal="right"/>
      <protection locked="0"/>
    </xf>
    <xf numFmtId="0" fontId="0" fillId="33" borderId="0" xfId="0" applyNumberFormat="1" applyFont="1" applyFill="1" applyAlignment="1" quotePrefix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6640625" defaultRowHeight="15"/>
  <cols>
    <col min="1" max="1" width="18.6640625" style="1" customWidth="1"/>
    <col min="2" max="5" width="14.77734375" style="1" customWidth="1"/>
    <col min="6" max="16384" width="11.6640625" style="1" customWidth="1"/>
  </cols>
  <sheetData>
    <row r="1" spans="1:8" ht="23.25" customHeight="1">
      <c r="A1" s="2" t="s">
        <v>74</v>
      </c>
      <c r="B1" s="2"/>
      <c r="C1" s="3"/>
      <c r="D1" s="4"/>
      <c r="E1" s="4"/>
      <c r="F1" s="4"/>
      <c r="G1" s="4"/>
      <c r="H1" s="4"/>
    </row>
    <row r="2" spans="1:8" ht="23.25">
      <c r="A2" s="2" t="s">
        <v>75</v>
      </c>
      <c r="B2" s="2"/>
      <c r="C2" s="3"/>
      <c r="D2" s="4"/>
      <c r="E2" s="4"/>
      <c r="F2" s="4"/>
      <c r="G2" s="4"/>
      <c r="H2" s="4"/>
    </row>
    <row r="3" spans="1:8" ht="15.75">
      <c r="A3" s="4" t="s">
        <v>0</v>
      </c>
      <c r="B3" s="4"/>
      <c r="C3" s="4"/>
      <c r="D3" s="4"/>
      <c r="E3" s="4"/>
      <c r="F3" s="4"/>
      <c r="G3" s="4"/>
      <c r="H3" s="4"/>
    </row>
    <row r="4" spans="1:9" ht="29.25">
      <c r="A4" s="28" t="s">
        <v>12</v>
      </c>
      <c r="B4" s="27" t="s">
        <v>77</v>
      </c>
      <c r="C4" s="27" t="s">
        <v>78</v>
      </c>
      <c r="D4" s="29" t="s">
        <v>80</v>
      </c>
      <c r="E4" s="29" t="s">
        <v>81</v>
      </c>
      <c r="F4" s="5"/>
      <c r="G4" s="5"/>
      <c r="H4" s="5"/>
      <c r="I4" s="15"/>
    </row>
    <row r="5" spans="1:9" ht="15.75">
      <c r="A5" s="26"/>
      <c r="B5" s="5"/>
      <c r="C5" s="6"/>
      <c r="D5" s="5"/>
      <c r="E5" s="5"/>
      <c r="F5" s="5"/>
      <c r="G5" s="5"/>
      <c r="H5" s="5"/>
      <c r="I5" s="15"/>
    </row>
    <row r="6" spans="1:9" ht="15.75">
      <c r="A6" s="17" t="s">
        <v>1</v>
      </c>
      <c r="B6" s="6">
        <f>+B8+B22+B36+B59+B74+B91</f>
        <v>120000</v>
      </c>
      <c r="C6" s="6">
        <f>+C8+C22+C36+C59+C74+C91</f>
        <v>115000</v>
      </c>
      <c r="D6" s="21">
        <v>74</v>
      </c>
      <c r="E6" s="6">
        <f>+E8+E22+E36+E59+E74+E91</f>
        <v>8510000</v>
      </c>
      <c r="F6" s="5"/>
      <c r="G6" s="5"/>
      <c r="H6" s="5"/>
      <c r="I6" s="15"/>
    </row>
    <row r="7" spans="1:9" ht="15.75">
      <c r="A7" s="5"/>
      <c r="B7" s="7"/>
      <c r="C7" s="7"/>
      <c r="D7" s="21"/>
      <c r="E7" s="7"/>
      <c r="F7" s="5"/>
      <c r="G7" s="5"/>
      <c r="H7" s="5"/>
      <c r="I7" s="15"/>
    </row>
    <row r="8" spans="1:9" ht="15.75">
      <c r="A8" s="5" t="s">
        <v>7</v>
      </c>
      <c r="B8" s="8">
        <f>SUM(B9:B12)</f>
        <v>3200</v>
      </c>
      <c r="C8" s="8">
        <f>SUM(C9:C12)</f>
        <v>3100</v>
      </c>
      <c r="D8" s="9">
        <v>63.2</v>
      </c>
      <c r="E8" s="8">
        <f>SUM(E9:E12)</f>
        <v>196000</v>
      </c>
      <c r="F8" s="5"/>
      <c r="G8" s="5"/>
      <c r="H8" s="5"/>
      <c r="I8" s="15"/>
    </row>
    <row r="9" spans="1:9" ht="15.75">
      <c r="A9" s="19" t="s">
        <v>8</v>
      </c>
      <c r="B9" s="8" t="s">
        <v>2</v>
      </c>
      <c r="C9" s="8" t="s">
        <v>2</v>
      </c>
      <c r="D9" s="8" t="s">
        <v>2</v>
      </c>
      <c r="E9" s="8" t="s">
        <v>2</v>
      </c>
      <c r="F9" s="5"/>
      <c r="G9" s="5"/>
      <c r="H9" s="5"/>
      <c r="I9" s="15"/>
    </row>
    <row r="10" spans="1:9" ht="15.75">
      <c r="A10" s="19" t="s">
        <v>9</v>
      </c>
      <c r="B10" s="8" t="s">
        <v>2</v>
      </c>
      <c r="C10" s="8" t="s">
        <v>2</v>
      </c>
      <c r="D10" s="8" t="s">
        <v>2</v>
      </c>
      <c r="E10" s="8" t="s">
        <v>2</v>
      </c>
      <c r="F10" s="7"/>
      <c r="G10" s="5"/>
      <c r="H10" s="5"/>
      <c r="I10" s="15"/>
    </row>
    <row r="11" spans="1:9" ht="15.75">
      <c r="A11" s="20" t="s">
        <v>10</v>
      </c>
      <c r="B11" s="8" t="s">
        <v>2</v>
      </c>
      <c r="C11" s="8" t="s">
        <v>2</v>
      </c>
      <c r="D11" s="8" t="s">
        <v>2</v>
      </c>
      <c r="E11" s="8" t="s">
        <v>2</v>
      </c>
      <c r="F11" s="7"/>
      <c r="G11" s="5"/>
      <c r="H11" s="5"/>
      <c r="I11" s="15"/>
    </row>
    <row r="12" spans="1:9" ht="15.75">
      <c r="A12" s="20" t="s">
        <v>13</v>
      </c>
      <c r="B12" s="8">
        <v>3200</v>
      </c>
      <c r="C12" s="8">
        <v>3100</v>
      </c>
      <c r="D12" s="9">
        <v>63.2</v>
      </c>
      <c r="E12" s="8">
        <v>196000</v>
      </c>
      <c r="F12" s="5"/>
      <c r="G12" s="5"/>
      <c r="H12" s="5"/>
      <c r="I12" s="15"/>
    </row>
    <row r="13" spans="1:9" ht="15.75">
      <c r="A13" s="5"/>
      <c r="B13" s="7"/>
      <c r="C13" s="7"/>
      <c r="D13" s="21"/>
      <c r="E13" s="7"/>
      <c r="F13" s="5"/>
      <c r="G13" s="5"/>
      <c r="H13" s="5"/>
      <c r="I13" s="15"/>
    </row>
    <row r="14" spans="1:9" ht="15.75">
      <c r="A14" s="5" t="s">
        <v>11</v>
      </c>
      <c r="B14" s="8" t="s">
        <v>3</v>
      </c>
      <c r="C14" s="8" t="s">
        <v>3</v>
      </c>
      <c r="D14" s="9" t="s">
        <v>3</v>
      </c>
      <c r="E14" s="8" t="s">
        <v>3</v>
      </c>
      <c r="F14" s="5"/>
      <c r="G14" s="5"/>
      <c r="H14" s="5"/>
      <c r="I14" s="15"/>
    </row>
    <row r="15" spans="1:9" ht="15.75">
      <c r="A15" s="19" t="s">
        <v>14</v>
      </c>
      <c r="B15" s="8" t="s">
        <v>2</v>
      </c>
      <c r="C15" s="8" t="s">
        <v>2</v>
      </c>
      <c r="D15" s="9" t="s">
        <v>2</v>
      </c>
      <c r="E15" s="8" t="s">
        <v>2</v>
      </c>
      <c r="F15" s="5"/>
      <c r="G15" s="5"/>
      <c r="H15" s="5"/>
      <c r="I15" s="15"/>
    </row>
    <row r="16" spans="1:9" ht="15.75">
      <c r="A16" s="19" t="s">
        <v>15</v>
      </c>
      <c r="B16" s="8" t="s">
        <v>2</v>
      </c>
      <c r="C16" s="8" t="s">
        <v>2</v>
      </c>
      <c r="D16" s="9" t="s">
        <v>2</v>
      </c>
      <c r="E16" s="8" t="s">
        <v>2</v>
      </c>
      <c r="F16" s="5"/>
      <c r="G16" s="5"/>
      <c r="H16" s="5"/>
      <c r="I16" s="15"/>
    </row>
    <row r="17" spans="1:9" ht="15.75">
      <c r="A17" s="19" t="s">
        <v>16</v>
      </c>
      <c r="B17" s="8" t="s">
        <v>2</v>
      </c>
      <c r="C17" s="8" t="s">
        <v>2</v>
      </c>
      <c r="D17" s="9" t="s">
        <v>2</v>
      </c>
      <c r="E17" s="8" t="s">
        <v>2</v>
      </c>
      <c r="F17" s="5"/>
      <c r="G17" s="5"/>
      <c r="H17" s="5"/>
      <c r="I17" s="15"/>
    </row>
    <row r="18" spans="1:9" ht="15.75">
      <c r="A18" s="20" t="s">
        <v>17</v>
      </c>
      <c r="B18" s="8" t="s">
        <v>2</v>
      </c>
      <c r="C18" s="8" t="s">
        <v>2</v>
      </c>
      <c r="D18" s="9" t="s">
        <v>2</v>
      </c>
      <c r="E18" s="8" t="s">
        <v>2</v>
      </c>
      <c r="F18" s="5"/>
      <c r="G18" s="5"/>
      <c r="H18" s="5"/>
      <c r="I18" s="15"/>
    </row>
    <row r="19" spans="1:9" ht="15.75">
      <c r="A19" s="20" t="s">
        <v>18</v>
      </c>
      <c r="B19" s="8" t="s">
        <v>2</v>
      </c>
      <c r="C19" s="8" t="s">
        <v>2</v>
      </c>
      <c r="D19" s="9" t="s">
        <v>2</v>
      </c>
      <c r="E19" s="8" t="s">
        <v>2</v>
      </c>
      <c r="F19" s="5"/>
      <c r="G19" s="5"/>
      <c r="H19" s="5"/>
      <c r="I19" s="15"/>
    </row>
    <row r="20" spans="1:9" ht="15.75">
      <c r="A20" s="20" t="s">
        <v>13</v>
      </c>
      <c r="B20" s="8" t="s">
        <v>3</v>
      </c>
      <c r="C20" s="8" t="s">
        <v>3</v>
      </c>
      <c r="D20" s="9" t="s">
        <v>3</v>
      </c>
      <c r="E20" s="8" t="s">
        <v>3</v>
      </c>
      <c r="F20" s="5"/>
      <c r="G20" s="5"/>
      <c r="H20" s="5"/>
      <c r="I20" s="15"/>
    </row>
    <row r="21" spans="1:9" ht="15.75">
      <c r="A21" s="5"/>
      <c r="B21" s="7"/>
      <c r="C21" s="7"/>
      <c r="D21" s="21"/>
      <c r="E21" s="7"/>
      <c r="F21" s="5"/>
      <c r="G21" s="5"/>
      <c r="H21" s="5"/>
      <c r="I21" s="15"/>
    </row>
    <row r="22" spans="1:9" ht="15.75">
      <c r="A22" s="5" t="s">
        <v>19</v>
      </c>
      <c r="B22" s="7">
        <f>SUM(B23:B34)</f>
        <v>86500</v>
      </c>
      <c r="C22" s="7">
        <f>SUM(C23:C34)</f>
        <v>84800</v>
      </c>
      <c r="D22" s="21">
        <v>74.6</v>
      </c>
      <c r="E22" s="7">
        <f>SUM(E23:E34)</f>
        <v>6322000</v>
      </c>
      <c r="F22" s="5"/>
      <c r="G22" s="5"/>
      <c r="H22" s="5"/>
      <c r="I22" s="15"/>
    </row>
    <row r="23" spans="1:9" ht="15.75">
      <c r="A23" s="19" t="s">
        <v>20</v>
      </c>
      <c r="B23" s="10">
        <v>2300</v>
      </c>
      <c r="C23" s="10">
        <v>2200</v>
      </c>
      <c r="D23" s="22">
        <v>42.3</v>
      </c>
      <c r="E23" s="10">
        <v>93000</v>
      </c>
      <c r="F23" s="7"/>
      <c r="G23" s="5"/>
      <c r="H23" s="5"/>
      <c r="I23" s="15"/>
    </row>
    <row r="24" spans="1:9" ht="15.75">
      <c r="A24" s="19" t="s">
        <v>21</v>
      </c>
      <c r="B24" s="10">
        <v>10600</v>
      </c>
      <c r="C24" s="10">
        <v>10400</v>
      </c>
      <c r="D24" s="22">
        <v>71.2</v>
      </c>
      <c r="E24" s="10">
        <v>740000</v>
      </c>
      <c r="F24" s="5"/>
      <c r="G24" s="5"/>
      <c r="H24" s="5"/>
      <c r="I24" s="15"/>
    </row>
    <row r="25" spans="1:9" ht="15.75">
      <c r="A25" s="19" t="s">
        <v>22</v>
      </c>
      <c r="B25" s="10">
        <v>16200</v>
      </c>
      <c r="C25" s="10">
        <v>15900</v>
      </c>
      <c r="D25" s="22">
        <v>77.3</v>
      </c>
      <c r="E25" s="10">
        <v>1229000</v>
      </c>
      <c r="F25" s="5"/>
      <c r="G25" s="5"/>
      <c r="H25" s="5"/>
      <c r="I25" s="15"/>
    </row>
    <row r="26" spans="1:9" ht="15.75">
      <c r="A26" s="19" t="s">
        <v>23</v>
      </c>
      <c r="B26" s="7">
        <v>9700</v>
      </c>
      <c r="C26" s="7">
        <v>9600</v>
      </c>
      <c r="D26" s="21">
        <v>76.6</v>
      </c>
      <c r="E26" s="7">
        <v>735000</v>
      </c>
      <c r="F26" s="5"/>
      <c r="G26" s="5"/>
      <c r="H26" s="5"/>
      <c r="I26" s="15"/>
    </row>
    <row r="27" spans="1:9" ht="15.75">
      <c r="A27" s="19" t="s">
        <v>24</v>
      </c>
      <c r="B27" s="7">
        <v>9300</v>
      </c>
      <c r="C27" s="7">
        <v>9170</v>
      </c>
      <c r="D27" s="21">
        <v>72.8</v>
      </c>
      <c r="E27" s="7">
        <v>668000</v>
      </c>
      <c r="F27" s="5"/>
      <c r="G27" s="5"/>
      <c r="H27" s="5"/>
      <c r="I27" s="15"/>
    </row>
    <row r="28" spans="1:9" ht="15.75">
      <c r="A28" s="19" t="s">
        <v>25</v>
      </c>
      <c r="B28" s="7">
        <v>10500</v>
      </c>
      <c r="C28" s="7">
        <v>10400</v>
      </c>
      <c r="D28" s="21">
        <v>75.5</v>
      </c>
      <c r="E28" s="7">
        <v>785000</v>
      </c>
      <c r="F28" s="5"/>
      <c r="G28" s="5"/>
      <c r="H28" s="5"/>
      <c r="I28" s="15"/>
    </row>
    <row r="29" spans="1:9" ht="15.75">
      <c r="A29" s="19" t="s">
        <v>26</v>
      </c>
      <c r="B29" s="7">
        <v>6600</v>
      </c>
      <c r="C29" s="7">
        <v>6400</v>
      </c>
      <c r="D29" s="21">
        <v>68.1</v>
      </c>
      <c r="E29" s="7">
        <v>436000</v>
      </c>
      <c r="F29" s="5"/>
      <c r="G29" s="5"/>
      <c r="H29" s="5"/>
      <c r="I29" s="15"/>
    </row>
    <row r="30" spans="1:9" ht="15.75">
      <c r="A30" s="20" t="s">
        <v>27</v>
      </c>
      <c r="B30" s="7">
        <v>6200</v>
      </c>
      <c r="C30" s="7">
        <v>6150</v>
      </c>
      <c r="D30" s="21">
        <v>72.5</v>
      </c>
      <c r="E30" s="7">
        <v>446000</v>
      </c>
      <c r="F30" s="5"/>
      <c r="G30" s="5"/>
      <c r="H30" s="5"/>
      <c r="I30" s="15"/>
    </row>
    <row r="31" spans="1:9" ht="15.75">
      <c r="A31" s="20" t="s">
        <v>28</v>
      </c>
      <c r="B31" s="8">
        <v>4100</v>
      </c>
      <c r="C31" s="8">
        <v>3950</v>
      </c>
      <c r="D31" s="9">
        <v>71.4</v>
      </c>
      <c r="E31" s="8">
        <v>282000</v>
      </c>
      <c r="F31" s="5"/>
      <c r="G31" s="5"/>
      <c r="H31" s="5"/>
      <c r="I31" s="15"/>
    </row>
    <row r="32" spans="1:9" ht="15.75">
      <c r="A32" s="20" t="s">
        <v>29</v>
      </c>
      <c r="B32" s="8">
        <v>6200</v>
      </c>
      <c r="C32" s="8">
        <v>5870</v>
      </c>
      <c r="D32" s="9">
        <v>92.2</v>
      </c>
      <c r="E32" s="8">
        <v>541000</v>
      </c>
      <c r="F32" s="5"/>
      <c r="G32" s="5"/>
      <c r="H32" s="5"/>
      <c r="I32" s="15"/>
    </row>
    <row r="33" spans="1:9" ht="15.75">
      <c r="A33" s="20" t="s">
        <v>30</v>
      </c>
      <c r="B33" s="7">
        <v>4800</v>
      </c>
      <c r="C33" s="7">
        <v>4760</v>
      </c>
      <c r="D33" s="21">
        <v>77.1</v>
      </c>
      <c r="E33" s="7">
        <v>367000</v>
      </c>
      <c r="F33" s="5"/>
      <c r="G33" s="5"/>
      <c r="H33" s="5"/>
      <c r="I33" s="15"/>
    </row>
    <row r="34" spans="1:9" ht="15.75">
      <c r="A34" s="20" t="s">
        <v>13</v>
      </c>
      <c r="B34" s="8" t="s">
        <v>3</v>
      </c>
      <c r="C34" s="8" t="s">
        <v>3</v>
      </c>
      <c r="D34" s="8" t="s">
        <v>3</v>
      </c>
      <c r="E34" s="8" t="s">
        <v>3</v>
      </c>
      <c r="F34" s="5"/>
      <c r="G34" s="5"/>
      <c r="H34" s="5"/>
      <c r="I34" s="15"/>
    </row>
    <row r="35" spans="1:9" ht="15.75">
      <c r="A35" s="5"/>
      <c r="B35" s="7"/>
      <c r="C35" s="7"/>
      <c r="D35" s="21"/>
      <c r="E35" s="7"/>
      <c r="F35" s="5"/>
      <c r="G35" s="5"/>
      <c r="H35" s="5"/>
      <c r="I35" s="15"/>
    </row>
    <row r="36" spans="1:9" ht="15.75">
      <c r="A36" s="5" t="s">
        <v>31</v>
      </c>
      <c r="B36" s="7">
        <f>SUM(B37:B46)</f>
        <v>19200</v>
      </c>
      <c r="C36" s="7">
        <f>SUM(C37:C46)</f>
        <v>17000</v>
      </c>
      <c r="D36" s="21">
        <v>75</v>
      </c>
      <c r="E36" s="7">
        <f>SUM(E37:E46)</f>
        <v>1275000</v>
      </c>
      <c r="F36" s="5"/>
      <c r="G36" s="5"/>
      <c r="H36" s="5"/>
      <c r="I36" s="15"/>
    </row>
    <row r="37" spans="1:9" ht="15.75">
      <c r="A37" s="19" t="s">
        <v>32</v>
      </c>
      <c r="B37" s="7">
        <v>8500</v>
      </c>
      <c r="C37" s="7">
        <v>7560</v>
      </c>
      <c r="D37" s="21">
        <v>79.9</v>
      </c>
      <c r="E37" s="7">
        <v>604000</v>
      </c>
      <c r="F37" s="5"/>
      <c r="G37" s="5"/>
      <c r="H37" s="5"/>
      <c r="I37" s="15"/>
    </row>
    <row r="38" spans="1:9" ht="15.75">
      <c r="A38" s="19" t="s">
        <v>33</v>
      </c>
      <c r="B38" s="10" t="s">
        <v>2</v>
      </c>
      <c r="C38" s="10" t="s">
        <v>2</v>
      </c>
      <c r="D38" s="22" t="s">
        <v>2</v>
      </c>
      <c r="E38" s="10" t="s">
        <v>2</v>
      </c>
      <c r="F38" s="5"/>
      <c r="G38" s="5"/>
      <c r="H38" s="5"/>
      <c r="I38" s="15"/>
    </row>
    <row r="39" spans="1:9" ht="15.75">
      <c r="A39" s="19" t="s">
        <v>34</v>
      </c>
      <c r="B39" s="8" t="s">
        <v>2</v>
      </c>
      <c r="C39" s="8" t="s">
        <v>2</v>
      </c>
      <c r="D39" s="9" t="s">
        <v>2</v>
      </c>
      <c r="E39" s="8" t="s">
        <v>2</v>
      </c>
      <c r="F39" s="5"/>
      <c r="G39" s="5"/>
      <c r="H39" s="5"/>
      <c r="I39" s="15"/>
    </row>
    <row r="40" spans="1:9" ht="15.75">
      <c r="A40" s="19" t="s">
        <v>35</v>
      </c>
      <c r="B40" s="10" t="s">
        <v>2</v>
      </c>
      <c r="C40" s="10" t="s">
        <v>2</v>
      </c>
      <c r="D40" s="22" t="s">
        <v>2</v>
      </c>
      <c r="E40" s="10" t="s">
        <v>2</v>
      </c>
      <c r="F40" s="5"/>
      <c r="G40" s="5"/>
      <c r="H40" s="5"/>
      <c r="I40" s="15"/>
    </row>
    <row r="41" spans="1:9" ht="15.75">
      <c r="A41" s="19" t="s">
        <v>36</v>
      </c>
      <c r="B41" s="10" t="s">
        <v>2</v>
      </c>
      <c r="C41" s="10" t="s">
        <v>2</v>
      </c>
      <c r="D41" s="22" t="s">
        <v>2</v>
      </c>
      <c r="E41" s="10" t="s">
        <v>2</v>
      </c>
      <c r="F41" s="5"/>
      <c r="G41" s="5"/>
      <c r="H41" s="5"/>
      <c r="I41" s="15"/>
    </row>
    <row r="42" spans="1:9" ht="15.75">
      <c r="A42" s="19" t="s">
        <v>37</v>
      </c>
      <c r="B42" s="7">
        <v>2200</v>
      </c>
      <c r="C42" s="7">
        <v>2080</v>
      </c>
      <c r="D42" s="21">
        <v>76</v>
      </c>
      <c r="E42" s="7">
        <v>158000</v>
      </c>
      <c r="F42" s="5"/>
      <c r="G42" s="5"/>
      <c r="H42" s="5"/>
      <c r="I42" s="15"/>
    </row>
    <row r="43" spans="1:9" ht="15.75">
      <c r="A43" s="19" t="s">
        <v>38</v>
      </c>
      <c r="B43" s="10" t="s">
        <v>2</v>
      </c>
      <c r="C43" s="10" t="s">
        <v>2</v>
      </c>
      <c r="D43" s="10" t="s">
        <v>2</v>
      </c>
      <c r="E43" s="10" t="s">
        <v>2</v>
      </c>
      <c r="F43" s="5"/>
      <c r="G43" s="5"/>
      <c r="H43" s="5"/>
      <c r="I43" s="15"/>
    </row>
    <row r="44" spans="1:9" ht="15.75">
      <c r="A44" s="19" t="s">
        <v>39</v>
      </c>
      <c r="B44" s="8" t="s">
        <v>2</v>
      </c>
      <c r="C44" s="8" t="s">
        <v>2</v>
      </c>
      <c r="D44" s="9" t="s">
        <v>2</v>
      </c>
      <c r="E44" s="8" t="s">
        <v>2</v>
      </c>
      <c r="F44" s="5"/>
      <c r="G44" s="5"/>
      <c r="H44" s="5"/>
      <c r="I44" s="15"/>
    </row>
    <row r="45" spans="1:9" ht="15.75">
      <c r="A45" s="19" t="s">
        <v>40</v>
      </c>
      <c r="B45" s="8" t="s">
        <v>2</v>
      </c>
      <c r="C45" s="8" t="s">
        <v>2</v>
      </c>
      <c r="D45" s="9" t="s">
        <v>2</v>
      </c>
      <c r="E45" s="8" t="s">
        <v>2</v>
      </c>
      <c r="F45" s="5"/>
      <c r="G45" s="5"/>
      <c r="H45" s="5"/>
      <c r="I45" s="15"/>
    </row>
    <row r="46" spans="1:9" ht="15.75">
      <c r="A46" s="20" t="s">
        <v>13</v>
      </c>
      <c r="B46" s="8">
        <v>8500</v>
      </c>
      <c r="C46" s="8">
        <v>7360</v>
      </c>
      <c r="D46" s="9">
        <v>69.7</v>
      </c>
      <c r="E46" s="8">
        <v>513000</v>
      </c>
      <c r="F46" s="5"/>
      <c r="G46" s="5"/>
      <c r="H46" s="5"/>
      <c r="I46" s="15"/>
    </row>
    <row r="47" spans="1:9" ht="15.75">
      <c r="A47" s="5"/>
      <c r="B47" s="7"/>
      <c r="C47" s="7"/>
      <c r="D47" s="21"/>
      <c r="E47" s="7"/>
      <c r="F47" s="5"/>
      <c r="G47" s="5"/>
      <c r="H47" s="5"/>
      <c r="I47" s="15"/>
    </row>
    <row r="48" spans="1:9" ht="15.75">
      <c r="A48" s="5" t="s">
        <v>41</v>
      </c>
      <c r="B48" s="8" t="s">
        <v>3</v>
      </c>
      <c r="C48" s="8" t="s">
        <v>3</v>
      </c>
      <c r="D48" s="9" t="s">
        <v>3</v>
      </c>
      <c r="E48" s="8" t="s">
        <v>3</v>
      </c>
      <c r="F48" s="5"/>
      <c r="G48" s="5"/>
      <c r="H48" s="5"/>
      <c r="I48" s="15"/>
    </row>
    <row r="49" spans="1:9" ht="15.75">
      <c r="A49" s="19" t="s">
        <v>42</v>
      </c>
      <c r="B49" s="8" t="s">
        <v>2</v>
      </c>
      <c r="C49" s="8" t="s">
        <v>2</v>
      </c>
      <c r="D49" s="9" t="s">
        <v>2</v>
      </c>
      <c r="E49" s="8" t="s">
        <v>2</v>
      </c>
      <c r="F49" s="5"/>
      <c r="G49" s="5"/>
      <c r="H49" s="5"/>
      <c r="I49" s="15"/>
    </row>
    <row r="50" spans="1:9" ht="15.75">
      <c r="A50" s="19" t="s">
        <v>43</v>
      </c>
      <c r="B50" s="8" t="s">
        <v>2</v>
      </c>
      <c r="C50" s="8" t="s">
        <v>2</v>
      </c>
      <c r="D50" s="9" t="s">
        <v>2</v>
      </c>
      <c r="E50" s="8" t="s">
        <v>2</v>
      </c>
      <c r="F50" s="5"/>
      <c r="G50" s="5"/>
      <c r="H50" s="5"/>
      <c r="I50" s="15"/>
    </row>
    <row r="51" spans="1:9" ht="15.75">
      <c r="A51" s="19" t="s">
        <v>44</v>
      </c>
      <c r="B51" s="10" t="s">
        <v>2</v>
      </c>
      <c r="C51" s="10" t="s">
        <v>2</v>
      </c>
      <c r="D51" s="22" t="s">
        <v>2</v>
      </c>
      <c r="E51" s="10" t="s">
        <v>2</v>
      </c>
      <c r="F51" s="5"/>
      <c r="G51" s="5"/>
      <c r="H51" s="5"/>
      <c r="I51" s="15"/>
    </row>
    <row r="52" spans="1:9" ht="15.75">
      <c r="A52" s="20" t="s">
        <v>45</v>
      </c>
      <c r="B52" s="8" t="s">
        <v>2</v>
      </c>
      <c r="C52" s="8" t="s">
        <v>2</v>
      </c>
      <c r="D52" s="9" t="s">
        <v>2</v>
      </c>
      <c r="E52" s="8" t="s">
        <v>2</v>
      </c>
      <c r="F52" s="5"/>
      <c r="G52" s="5"/>
      <c r="H52" s="5"/>
      <c r="I52" s="15"/>
    </row>
    <row r="53" spans="1:9" ht="15.75">
      <c r="A53" s="20" t="s">
        <v>46</v>
      </c>
      <c r="B53" s="8" t="s">
        <v>2</v>
      </c>
      <c r="C53" s="8" t="s">
        <v>2</v>
      </c>
      <c r="D53" s="9" t="s">
        <v>2</v>
      </c>
      <c r="E53" s="8" t="s">
        <v>2</v>
      </c>
      <c r="F53" s="5"/>
      <c r="G53" s="5"/>
      <c r="H53" s="5"/>
      <c r="I53" s="15"/>
    </row>
    <row r="54" spans="1:9" ht="15.75">
      <c r="A54" s="20" t="s">
        <v>47</v>
      </c>
      <c r="B54" s="8" t="s">
        <v>2</v>
      </c>
      <c r="C54" s="8" t="s">
        <v>2</v>
      </c>
      <c r="D54" s="9" t="s">
        <v>2</v>
      </c>
      <c r="E54" s="8" t="s">
        <v>2</v>
      </c>
      <c r="F54" s="5"/>
      <c r="G54" s="5"/>
      <c r="H54" s="5"/>
      <c r="I54" s="15"/>
    </row>
    <row r="55" spans="1:9" ht="15.75">
      <c r="A55" s="20" t="s">
        <v>48</v>
      </c>
      <c r="B55" s="10" t="s">
        <v>2</v>
      </c>
      <c r="C55" s="10" t="s">
        <v>2</v>
      </c>
      <c r="D55" s="22" t="s">
        <v>2</v>
      </c>
      <c r="E55" s="10" t="s">
        <v>2</v>
      </c>
      <c r="F55" s="5"/>
      <c r="G55" s="5"/>
      <c r="H55" s="5"/>
      <c r="I55" s="15"/>
    </row>
    <row r="56" spans="1:9" ht="15.75">
      <c r="A56" s="20" t="s">
        <v>49</v>
      </c>
      <c r="B56" s="8" t="s">
        <v>2</v>
      </c>
      <c r="C56" s="8" t="s">
        <v>2</v>
      </c>
      <c r="D56" s="9" t="s">
        <v>2</v>
      </c>
      <c r="E56" s="8" t="s">
        <v>2</v>
      </c>
      <c r="F56" s="5"/>
      <c r="G56" s="5"/>
      <c r="H56" s="5"/>
      <c r="I56" s="15"/>
    </row>
    <row r="57" spans="1:9" ht="15.75">
      <c r="A57" s="20" t="s">
        <v>13</v>
      </c>
      <c r="B57" s="8" t="s">
        <v>3</v>
      </c>
      <c r="C57" s="8" t="s">
        <v>3</v>
      </c>
      <c r="D57" s="9" t="s">
        <v>3</v>
      </c>
      <c r="E57" s="8" t="s">
        <v>3</v>
      </c>
      <c r="F57" s="5"/>
      <c r="G57" s="5"/>
      <c r="H57" s="5"/>
      <c r="I57" s="15"/>
    </row>
    <row r="58" spans="1:9" ht="15.75">
      <c r="A58" s="5"/>
      <c r="B58" s="7"/>
      <c r="C58" s="7"/>
      <c r="D58" s="21"/>
      <c r="E58" s="7"/>
      <c r="F58" s="5"/>
      <c r="G58" s="5"/>
      <c r="H58" s="5"/>
      <c r="I58" s="15"/>
    </row>
    <row r="59" spans="1:9" ht="15.75">
      <c r="A59" s="5" t="s">
        <v>50</v>
      </c>
      <c r="B59" s="7">
        <f>SUM(B60:B64)</f>
        <v>7000</v>
      </c>
      <c r="C59" s="7">
        <f>SUM(C60:C64)</f>
        <v>6500</v>
      </c>
      <c r="D59" s="21">
        <v>73.8</v>
      </c>
      <c r="E59" s="7">
        <f>SUM(E60:E64)</f>
        <v>480000</v>
      </c>
      <c r="F59" s="5"/>
      <c r="G59" s="5"/>
      <c r="H59" s="5"/>
      <c r="I59" s="15"/>
    </row>
    <row r="60" spans="1:9" ht="15.75">
      <c r="A60" s="19" t="s">
        <v>51</v>
      </c>
      <c r="B60" s="8" t="s">
        <v>2</v>
      </c>
      <c r="C60" s="8" t="s">
        <v>2</v>
      </c>
      <c r="D60" s="8" t="s">
        <v>2</v>
      </c>
      <c r="E60" s="8" t="s">
        <v>2</v>
      </c>
      <c r="F60" s="5"/>
      <c r="G60" s="5"/>
      <c r="H60" s="5"/>
      <c r="I60" s="15"/>
    </row>
    <row r="61" spans="1:9" ht="15.75">
      <c r="A61" s="19" t="s">
        <v>52</v>
      </c>
      <c r="B61" s="8" t="s">
        <v>2</v>
      </c>
      <c r="C61" s="8" t="s">
        <v>2</v>
      </c>
      <c r="D61" s="9" t="s">
        <v>2</v>
      </c>
      <c r="E61" s="8" t="s">
        <v>2</v>
      </c>
      <c r="F61" s="5"/>
      <c r="G61" s="5"/>
      <c r="H61" s="5"/>
      <c r="I61" s="15"/>
    </row>
    <row r="62" spans="1:9" ht="15.75">
      <c r="A62" s="19" t="s">
        <v>53</v>
      </c>
      <c r="B62" s="8">
        <v>500</v>
      </c>
      <c r="C62" s="8">
        <v>370</v>
      </c>
      <c r="D62" s="9">
        <v>67.6</v>
      </c>
      <c r="E62" s="8">
        <v>25000</v>
      </c>
      <c r="F62" s="5"/>
      <c r="G62" s="5"/>
      <c r="H62" s="5"/>
      <c r="I62" s="15"/>
    </row>
    <row r="63" spans="1:9" ht="15.75">
      <c r="A63" s="20" t="s">
        <v>54</v>
      </c>
      <c r="B63" s="8">
        <v>3400</v>
      </c>
      <c r="C63" s="8">
        <v>3200</v>
      </c>
      <c r="D63" s="9">
        <v>68.1</v>
      </c>
      <c r="E63" s="8">
        <v>218000</v>
      </c>
      <c r="F63" s="5"/>
      <c r="G63" s="5"/>
      <c r="H63" s="5"/>
      <c r="I63" s="15"/>
    </row>
    <row r="64" spans="1:9" ht="15.75">
      <c r="A64" s="20" t="s">
        <v>13</v>
      </c>
      <c r="B64" s="7">
        <v>3100</v>
      </c>
      <c r="C64" s="7">
        <v>2930</v>
      </c>
      <c r="D64" s="21">
        <v>80.9</v>
      </c>
      <c r="E64" s="7">
        <v>237000</v>
      </c>
      <c r="F64" s="5"/>
      <c r="G64" s="5"/>
      <c r="H64" s="5"/>
      <c r="I64" s="15"/>
    </row>
    <row r="65" spans="1:9" ht="15.75">
      <c r="A65" s="5"/>
      <c r="B65" s="7"/>
      <c r="C65" s="7"/>
      <c r="D65" s="21"/>
      <c r="E65" s="7"/>
      <c r="F65" s="5"/>
      <c r="G65" s="5"/>
      <c r="H65" s="5"/>
      <c r="I65" s="15"/>
    </row>
    <row r="66" spans="1:9" ht="15.75">
      <c r="A66" s="5" t="s">
        <v>55</v>
      </c>
      <c r="B66" s="8" t="s">
        <v>3</v>
      </c>
      <c r="C66" s="8" t="s">
        <v>3</v>
      </c>
      <c r="D66" s="9" t="s">
        <v>3</v>
      </c>
      <c r="E66" s="8" t="s">
        <v>3</v>
      </c>
      <c r="F66" s="5"/>
      <c r="G66" s="5"/>
      <c r="H66" s="5"/>
      <c r="I66" s="15"/>
    </row>
    <row r="67" spans="1:9" ht="15.75">
      <c r="A67" s="19" t="s">
        <v>56</v>
      </c>
      <c r="B67" s="8" t="s">
        <v>2</v>
      </c>
      <c r="C67" s="8" t="s">
        <v>2</v>
      </c>
      <c r="D67" s="9" t="s">
        <v>2</v>
      </c>
      <c r="E67" s="8" t="s">
        <v>2</v>
      </c>
      <c r="F67" s="5"/>
      <c r="G67" s="5"/>
      <c r="H67" s="5"/>
      <c r="I67" s="15"/>
    </row>
    <row r="68" spans="1:9" ht="15.75">
      <c r="A68" s="19" t="s">
        <v>57</v>
      </c>
      <c r="B68" s="8" t="s">
        <v>2</v>
      </c>
      <c r="C68" s="8" t="s">
        <v>2</v>
      </c>
      <c r="D68" s="9" t="s">
        <v>2</v>
      </c>
      <c r="E68" s="8" t="s">
        <v>2</v>
      </c>
      <c r="F68" s="5"/>
      <c r="G68" s="5"/>
      <c r="H68" s="5"/>
      <c r="I68" s="15"/>
    </row>
    <row r="69" spans="1:9" ht="15.75">
      <c r="A69" s="20" t="s">
        <v>58</v>
      </c>
      <c r="B69" s="8" t="s">
        <v>2</v>
      </c>
      <c r="C69" s="8" t="s">
        <v>2</v>
      </c>
      <c r="D69" s="9" t="s">
        <v>2</v>
      </c>
      <c r="E69" s="8" t="s">
        <v>2</v>
      </c>
      <c r="F69" s="5"/>
      <c r="G69" s="5"/>
      <c r="H69" s="5"/>
      <c r="I69" s="15"/>
    </row>
    <row r="70" spans="1:9" ht="15.75">
      <c r="A70" s="20" t="s">
        <v>59</v>
      </c>
      <c r="B70" s="8" t="s">
        <v>2</v>
      </c>
      <c r="C70" s="8" t="s">
        <v>2</v>
      </c>
      <c r="D70" s="9" t="s">
        <v>2</v>
      </c>
      <c r="E70" s="8" t="s">
        <v>2</v>
      </c>
      <c r="F70" s="5"/>
      <c r="G70" s="5"/>
      <c r="H70" s="5"/>
      <c r="I70" s="15"/>
    </row>
    <row r="71" spans="1:9" ht="15.75">
      <c r="A71" s="20" t="s">
        <v>60</v>
      </c>
      <c r="B71" s="8" t="s">
        <v>2</v>
      </c>
      <c r="C71" s="8" t="s">
        <v>2</v>
      </c>
      <c r="D71" s="9" t="s">
        <v>2</v>
      </c>
      <c r="E71" s="8" t="s">
        <v>2</v>
      </c>
      <c r="F71" s="5"/>
      <c r="G71" s="5"/>
      <c r="H71" s="5"/>
      <c r="I71" s="15"/>
    </row>
    <row r="72" spans="1:9" ht="15.75">
      <c r="A72" s="20" t="s">
        <v>13</v>
      </c>
      <c r="B72" s="8" t="s">
        <v>3</v>
      </c>
      <c r="C72" s="8" t="s">
        <v>3</v>
      </c>
      <c r="D72" s="9" t="s">
        <v>3</v>
      </c>
      <c r="E72" s="8" t="s">
        <v>3</v>
      </c>
      <c r="F72" s="5"/>
      <c r="G72" s="5"/>
      <c r="H72" s="5"/>
      <c r="I72" s="15"/>
    </row>
    <row r="73" spans="1:9" ht="15.75">
      <c r="A73" s="5"/>
      <c r="B73" s="7"/>
      <c r="C73" s="7"/>
      <c r="D73" s="21"/>
      <c r="E73" s="7"/>
      <c r="F73" s="5"/>
      <c r="G73" s="5"/>
      <c r="H73" s="5"/>
      <c r="I73" s="15"/>
    </row>
    <row r="74" spans="1:9" ht="15.75">
      <c r="A74" s="5" t="s">
        <v>61</v>
      </c>
      <c r="B74" s="7">
        <f>SUM(B75:B85)</f>
        <v>1000</v>
      </c>
      <c r="C74" s="7">
        <f>SUM(C75:C85)</f>
        <v>750</v>
      </c>
      <c r="D74" s="21">
        <v>66.8</v>
      </c>
      <c r="E74" s="7">
        <f>SUM(E75:E85)</f>
        <v>50100</v>
      </c>
      <c r="F74" s="5"/>
      <c r="G74" s="5"/>
      <c r="H74" s="5"/>
      <c r="I74" s="15"/>
    </row>
    <row r="75" spans="1:9" ht="15.75">
      <c r="A75" s="19" t="s">
        <v>62</v>
      </c>
      <c r="B75" s="10" t="s">
        <v>2</v>
      </c>
      <c r="C75" s="10" t="s">
        <v>2</v>
      </c>
      <c r="D75" s="22" t="s">
        <v>2</v>
      </c>
      <c r="E75" s="10" t="s">
        <v>2</v>
      </c>
      <c r="F75" s="5"/>
      <c r="G75" s="5"/>
      <c r="H75" s="5"/>
      <c r="I75" s="15"/>
    </row>
    <row r="76" spans="1:9" ht="15.75">
      <c r="A76" s="19" t="s">
        <v>63</v>
      </c>
      <c r="B76" s="8" t="s">
        <v>2</v>
      </c>
      <c r="C76" s="8" t="s">
        <v>2</v>
      </c>
      <c r="D76" s="9" t="s">
        <v>2</v>
      </c>
      <c r="E76" s="8" t="s">
        <v>2</v>
      </c>
      <c r="F76" s="5"/>
      <c r="G76" s="5"/>
      <c r="H76" s="5"/>
      <c r="I76" s="15"/>
    </row>
    <row r="77" spans="1:9" ht="15.75">
      <c r="A77" s="19" t="s">
        <v>64</v>
      </c>
      <c r="B77" s="8" t="s">
        <v>2</v>
      </c>
      <c r="C77" s="8" t="s">
        <v>2</v>
      </c>
      <c r="D77" s="9" t="s">
        <v>2</v>
      </c>
      <c r="E77" s="8" t="s">
        <v>2</v>
      </c>
      <c r="F77" s="5"/>
      <c r="G77" s="5"/>
      <c r="H77" s="5"/>
      <c r="I77" s="15"/>
    </row>
    <row r="78" spans="1:9" ht="15.75">
      <c r="A78" s="19" t="s">
        <v>65</v>
      </c>
      <c r="B78" s="8" t="s">
        <v>2</v>
      </c>
      <c r="C78" s="8" t="s">
        <v>2</v>
      </c>
      <c r="D78" s="9" t="s">
        <v>2</v>
      </c>
      <c r="E78" s="8" t="s">
        <v>2</v>
      </c>
      <c r="F78" s="5"/>
      <c r="G78" s="5"/>
      <c r="H78" s="5"/>
      <c r="I78" s="15"/>
    </row>
    <row r="79" spans="1:9" ht="15.75">
      <c r="A79" s="19" t="s">
        <v>66</v>
      </c>
      <c r="B79" s="8" t="s">
        <v>2</v>
      </c>
      <c r="C79" s="9" t="s">
        <v>2</v>
      </c>
      <c r="D79" s="9" t="s">
        <v>2</v>
      </c>
      <c r="E79" s="8" t="s">
        <v>2</v>
      </c>
      <c r="F79" s="5"/>
      <c r="G79" s="5"/>
      <c r="H79" s="5"/>
      <c r="I79" s="15"/>
    </row>
    <row r="80" spans="1:9" ht="15.75">
      <c r="A80" s="20" t="s">
        <v>67</v>
      </c>
      <c r="B80" s="8" t="s">
        <v>2</v>
      </c>
      <c r="C80" s="8" t="s">
        <v>2</v>
      </c>
      <c r="D80" s="9" t="s">
        <v>2</v>
      </c>
      <c r="E80" s="8" t="s">
        <v>2</v>
      </c>
      <c r="F80" s="5"/>
      <c r="G80" s="5"/>
      <c r="H80" s="5"/>
      <c r="I80" s="15"/>
    </row>
    <row r="81" spans="1:9" ht="15.75">
      <c r="A81" s="20" t="s">
        <v>68</v>
      </c>
      <c r="B81" s="8" t="s">
        <v>2</v>
      </c>
      <c r="C81" s="8" t="s">
        <v>2</v>
      </c>
      <c r="D81" s="9" t="s">
        <v>2</v>
      </c>
      <c r="E81" s="8" t="s">
        <v>2</v>
      </c>
      <c r="F81" s="5"/>
      <c r="G81" s="5"/>
      <c r="H81" s="5"/>
      <c r="I81" s="15"/>
    </row>
    <row r="82" spans="1:9" ht="15.75">
      <c r="A82" s="20" t="s">
        <v>69</v>
      </c>
      <c r="B82" s="8" t="s">
        <v>2</v>
      </c>
      <c r="C82" s="8" t="s">
        <v>2</v>
      </c>
      <c r="D82" s="9" t="s">
        <v>2</v>
      </c>
      <c r="E82" s="8" t="s">
        <v>2</v>
      </c>
      <c r="F82" s="5"/>
      <c r="G82" s="5"/>
      <c r="H82" s="5"/>
      <c r="I82" s="15"/>
    </row>
    <row r="83" spans="1:9" ht="15.75">
      <c r="A83" s="20" t="s">
        <v>70</v>
      </c>
      <c r="B83" s="8" t="s">
        <v>2</v>
      </c>
      <c r="C83" s="8" t="s">
        <v>2</v>
      </c>
      <c r="D83" s="9" t="s">
        <v>2</v>
      </c>
      <c r="E83" s="8" t="s">
        <v>2</v>
      </c>
      <c r="F83" s="5"/>
      <c r="G83" s="5"/>
      <c r="H83" s="5"/>
      <c r="I83" s="15"/>
    </row>
    <row r="84" spans="1:9" ht="15.75">
      <c r="A84" s="20" t="s">
        <v>71</v>
      </c>
      <c r="B84" s="8" t="s">
        <v>2</v>
      </c>
      <c r="C84" s="8" t="s">
        <v>2</v>
      </c>
      <c r="D84" s="9" t="s">
        <v>2</v>
      </c>
      <c r="E84" s="8" t="s">
        <v>2</v>
      </c>
      <c r="F84" s="5"/>
      <c r="G84" s="5"/>
      <c r="H84" s="5"/>
      <c r="I84" s="15"/>
    </row>
    <row r="85" spans="1:9" ht="15.75">
      <c r="A85" s="20" t="s">
        <v>13</v>
      </c>
      <c r="B85" s="7">
        <v>1000</v>
      </c>
      <c r="C85" s="7">
        <v>750</v>
      </c>
      <c r="D85" s="21">
        <v>66.8</v>
      </c>
      <c r="E85" s="7">
        <v>50100</v>
      </c>
      <c r="F85" s="5"/>
      <c r="G85" s="5"/>
      <c r="H85" s="5"/>
      <c r="I85" s="15"/>
    </row>
    <row r="86" spans="1:9" ht="15.75">
      <c r="A86" s="5"/>
      <c r="B86" s="7"/>
      <c r="C86" s="7"/>
      <c r="D86" s="21"/>
      <c r="E86" s="7"/>
      <c r="F86" s="5"/>
      <c r="G86" s="5"/>
      <c r="H86" s="5"/>
      <c r="I86" s="15"/>
    </row>
    <row r="87" spans="1:9" ht="15.75">
      <c r="A87" s="5" t="s">
        <v>72</v>
      </c>
      <c r="B87" s="8" t="s">
        <v>3</v>
      </c>
      <c r="C87" s="8" t="s">
        <v>3</v>
      </c>
      <c r="D87" s="8" t="s">
        <v>3</v>
      </c>
      <c r="E87" s="8" t="s">
        <v>3</v>
      </c>
      <c r="F87" s="5"/>
      <c r="G87" s="5"/>
      <c r="H87" s="5"/>
      <c r="I87" s="15"/>
    </row>
    <row r="88" spans="1:9" ht="15.75">
      <c r="A88" s="20" t="s">
        <v>73</v>
      </c>
      <c r="B88" s="8" t="s">
        <v>2</v>
      </c>
      <c r="C88" s="8" t="s">
        <v>2</v>
      </c>
      <c r="D88" s="8" t="s">
        <v>2</v>
      </c>
      <c r="E88" s="8" t="s">
        <v>2</v>
      </c>
      <c r="F88" s="5"/>
      <c r="G88" s="5"/>
      <c r="H88" s="5"/>
      <c r="I88" s="15"/>
    </row>
    <row r="89" spans="1:9" ht="15.75">
      <c r="A89" s="20" t="s">
        <v>13</v>
      </c>
      <c r="B89" s="8" t="s">
        <v>3</v>
      </c>
      <c r="C89" s="8" t="s">
        <v>3</v>
      </c>
      <c r="D89" s="8" t="s">
        <v>3</v>
      </c>
      <c r="E89" s="8" t="s">
        <v>3</v>
      </c>
      <c r="F89" s="5"/>
      <c r="G89" s="5"/>
      <c r="H89" s="5"/>
      <c r="I89" s="15"/>
    </row>
    <row r="90" spans="1:9" ht="15.75">
      <c r="A90" s="5"/>
      <c r="B90" s="7"/>
      <c r="C90" s="7"/>
      <c r="D90" s="21"/>
      <c r="E90" s="7"/>
      <c r="F90" s="5"/>
      <c r="G90" s="5"/>
      <c r="H90" s="5"/>
      <c r="I90" s="15"/>
    </row>
    <row r="91" spans="1:9" ht="15.75">
      <c r="A91" s="19" t="s">
        <v>4</v>
      </c>
      <c r="B91" s="7">
        <v>3100</v>
      </c>
      <c r="C91" s="7">
        <v>2850</v>
      </c>
      <c r="D91" s="21">
        <v>65.6</v>
      </c>
      <c r="E91" s="7">
        <v>186900</v>
      </c>
      <c r="F91" s="5"/>
      <c r="G91" s="5"/>
      <c r="H91" s="5"/>
      <c r="I91" s="15"/>
    </row>
    <row r="92" spans="1:9" ht="15.75">
      <c r="A92" s="18"/>
      <c r="B92" s="11"/>
      <c r="C92" s="11"/>
      <c r="D92" s="11"/>
      <c r="E92" s="11"/>
      <c r="F92" s="5"/>
      <c r="G92" s="5"/>
      <c r="H92" s="5"/>
      <c r="I92" s="15"/>
    </row>
    <row r="93" spans="1:9" ht="15.75">
      <c r="A93" s="5" t="s">
        <v>5</v>
      </c>
      <c r="B93" s="12"/>
      <c r="C93" s="12"/>
      <c r="D93" s="12"/>
      <c r="E93" s="7"/>
      <c r="F93" s="5"/>
      <c r="G93" s="5"/>
      <c r="H93" s="5"/>
      <c r="I93" s="15"/>
    </row>
    <row r="94" spans="1:9" ht="15.75">
      <c r="A94" s="5" t="s">
        <v>6</v>
      </c>
      <c r="B94" s="7"/>
      <c r="C94" s="7"/>
      <c r="D94" s="7"/>
      <c r="E94" s="7"/>
      <c r="F94" s="5"/>
      <c r="G94" s="5"/>
      <c r="H94" s="5"/>
      <c r="I94" s="15"/>
    </row>
    <row r="95" spans="1:9" ht="15.75">
      <c r="A95" s="5"/>
      <c r="B95" s="7"/>
      <c r="C95" s="7"/>
      <c r="D95" s="7"/>
      <c r="E95" s="7"/>
      <c r="F95" s="5"/>
      <c r="G95" s="5"/>
      <c r="H95" s="5"/>
      <c r="I95" s="15"/>
    </row>
    <row r="96" spans="1:9" ht="46.5" customHeight="1">
      <c r="A96" s="31" t="s">
        <v>84</v>
      </c>
      <c r="B96" s="31"/>
      <c r="C96" s="31"/>
      <c r="D96" s="31"/>
      <c r="E96" s="31"/>
      <c r="F96" s="31"/>
      <c r="G96" s="5"/>
      <c r="H96" s="5"/>
      <c r="I96" s="15"/>
    </row>
    <row r="97" spans="1:9" ht="15.75">
      <c r="A97" s="17" t="s">
        <v>82</v>
      </c>
      <c r="B97" s="7"/>
      <c r="C97" s="7"/>
      <c r="D97" s="7"/>
      <c r="E97" s="7"/>
      <c r="F97" s="5"/>
      <c r="G97" s="5"/>
      <c r="H97" s="5"/>
      <c r="I97" s="15"/>
    </row>
    <row r="98" spans="1:9" ht="15.75">
      <c r="A98" s="17" t="s">
        <v>83</v>
      </c>
      <c r="B98" s="7"/>
      <c r="C98" s="7"/>
      <c r="D98" s="12"/>
      <c r="E98" s="7"/>
      <c r="F98" s="5"/>
      <c r="G98" s="5"/>
      <c r="H98" s="5"/>
      <c r="I98" s="15"/>
    </row>
    <row r="99" spans="1:9" ht="15.75">
      <c r="A99" s="17"/>
      <c r="B99" s="12"/>
      <c r="C99" s="12"/>
      <c r="D99" s="12"/>
      <c r="E99" s="7"/>
      <c r="F99" s="5"/>
      <c r="G99" s="5"/>
      <c r="H99" s="5"/>
      <c r="I99" s="15"/>
    </row>
    <row r="100" spans="1:9" ht="15.75">
      <c r="A100" s="17"/>
      <c r="B100" s="12"/>
      <c r="C100" s="12"/>
      <c r="D100" s="7"/>
      <c r="E100" s="7"/>
      <c r="F100" s="5"/>
      <c r="G100" s="5"/>
      <c r="H100" s="5"/>
      <c r="I100" s="15"/>
    </row>
    <row r="101" spans="1:9" ht="15.75">
      <c r="A101" s="5"/>
      <c r="B101" s="7"/>
      <c r="C101" s="7"/>
      <c r="D101" s="7"/>
      <c r="E101" s="7"/>
      <c r="F101" s="5"/>
      <c r="G101" s="5"/>
      <c r="H101" s="5"/>
      <c r="I101" s="15"/>
    </row>
    <row r="102" spans="1:9" ht="15.75">
      <c r="A102" s="5"/>
      <c r="B102" s="7"/>
      <c r="C102" s="7"/>
      <c r="D102" s="7"/>
      <c r="E102" s="7"/>
      <c r="F102" s="5"/>
      <c r="G102" s="5"/>
      <c r="H102" s="5"/>
      <c r="I102" s="15"/>
    </row>
    <row r="103" spans="1:9" ht="15.75">
      <c r="A103" s="5"/>
      <c r="B103" s="7"/>
      <c r="C103" s="7"/>
      <c r="D103" s="7"/>
      <c r="E103" s="7"/>
      <c r="F103" s="5"/>
      <c r="G103" s="5"/>
      <c r="H103" s="5"/>
      <c r="I103" s="15"/>
    </row>
    <row r="104" spans="1:9" ht="15.75">
      <c r="A104" s="5"/>
      <c r="B104" s="7"/>
      <c r="C104" s="7"/>
      <c r="D104" s="7"/>
      <c r="E104" s="7"/>
      <c r="F104" s="5"/>
      <c r="G104" s="5"/>
      <c r="H104" s="5"/>
      <c r="I104" s="15"/>
    </row>
    <row r="105" spans="1:9" ht="15.75">
      <c r="A105" s="5"/>
      <c r="B105" s="7"/>
      <c r="C105" s="7"/>
      <c r="D105" s="7"/>
      <c r="E105" s="7"/>
      <c r="F105" s="5"/>
      <c r="G105" s="5"/>
      <c r="H105" s="5"/>
      <c r="I105" s="15"/>
    </row>
    <row r="106" spans="1:9" ht="15.75">
      <c r="A106" s="5"/>
      <c r="B106" s="7"/>
      <c r="C106" s="7"/>
      <c r="D106" s="7"/>
      <c r="E106" s="7"/>
      <c r="F106" s="5"/>
      <c r="G106" s="5"/>
      <c r="H106" s="5"/>
      <c r="I106" s="15"/>
    </row>
    <row r="107" spans="1:9" ht="15.75">
      <c r="A107" s="5"/>
      <c r="B107" s="7"/>
      <c r="C107" s="7"/>
      <c r="D107" s="7"/>
      <c r="E107" s="7"/>
      <c r="F107" s="5"/>
      <c r="G107" s="5"/>
      <c r="H107" s="5"/>
      <c r="I107" s="15"/>
    </row>
    <row r="108" spans="1:9" ht="15.75">
      <c r="A108" s="5"/>
      <c r="B108" s="7"/>
      <c r="C108" s="7"/>
      <c r="D108" s="7"/>
      <c r="E108" s="7"/>
      <c r="F108" s="5"/>
      <c r="G108" s="5"/>
      <c r="H108" s="5"/>
      <c r="I108" s="15"/>
    </row>
    <row r="109" spans="1:9" ht="15.75">
      <c r="A109" s="14"/>
      <c r="B109" s="13"/>
      <c r="C109" s="13"/>
      <c r="D109" s="13"/>
      <c r="E109" s="13"/>
      <c r="F109" s="14"/>
      <c r="G109" s="15"/>
      <c r="H109" s="15"/>
      <c r="I109" s="15"/>
    </row>
    <row r="110" spans="1:9" ht="15.75">
      <c r="A110" s="14"/>
      <c r="B110" s="13"/>
      <c r="C110" s="13"/>
      <c r="D110" s="13"/>
      <c r="E110" s="13"/>
      <c r="F110" s="14"/>
      <c r="G110" s="15"/>
      <c r="H110" s="15"/>
      <c r="I110" s="15"/>
    </row>
    <row r="111" spans="1:9" ht="15.75">
      <c r="A111" s="14"/>
      <c r="B111" s="13"/>
      <c r="C111" s="13"/>
      <c r="D111" s="13"/>
      <c r="E111" s="13"/>
      <c r="F111" s="14"/>
      <c r="G111" s="15"/>
      <c r="H111" s="15"/>
      <c r="I111" s="15"/>
    </row>
    <row r="112" spans="1:9" ht="15.75">
      <c r="A112" s="14"/>
      <c r="B112" s="13"/>
      <c r="C112" s="13"/>
      <c r="D112" s="13"/>
      <c r="E112" s="13"/>
      <c r="F112" s="14"/>
      <c r="G112" s="15"/>
      <c r="H112" s="15"/>
      <c r="I112" s="15"/>
    </row>
    <row r="113" spans="1:9" ht="15.75">
      <c r="A113" s="14"/>
      <c r="B113" s="13"/>
      <c r="C113" s="13"/>
      <c r="D113" s="13"/>
      <c r="E113" s="13"/>
      <c r="F113" s="14"/>
      <c r="G113" s="15"/>
      <c r="H113" s="15"/>
      <c r="I113" s="15"/>
    </row>
    <row r="114" spans="1:9" ht="15.75">
      <c r="A114" s="14"/>
      <c r="B114" s="14"/>
      <c r="C114" s="13"/>
      <c r="D114" s="24"/>
      <c r="E114" s="14"/>
      <c r="F114" s="14"/>
      <c r="G114" s="15"/>
      <c r="H114" s="15"/>
      <c r="I114" s="15"/>
    </row>
    <row r="115" spans="1:9" ht="15.75">
      <c r="A115" s="14"/>
      <c r="B115" s="14"/>
      <c r="C115" s="13"/>
      <c r="D115" s="24"/>
      <c r="E115" s="14"/>
      <c r="F115" s="14"/>
      <c r="G115" s="15"/>
      <c r="H115" s="15"/>
      <c r="I115" s="15"/>
    </row>
    <row r="116" spans="1:9" ht="15.75">
      <c r="A116" s="14"/>
      <c r="B116" s="14"/>
      <c r="C116" s="13"/>
      <c r="D116" s="24"/>
      <c r="E116" s="14"/>
      <c r="F116" s="14"/>
      <c r="G116" s="15"/>
      <c r="H116" s="15"/>
      <c r="I116" s="15"/>
    </row>
    <row r="117" spans="1:9" ht="15.75">
      <c r="A117" s="14"/>
      <c r="B117" s="14"/>
      <c r="C117" s="13"/>
      <c r="D117" s="24"/>
      <c r="E117" s="14"/>
      <c r="F117" s="14"/>
      <c r="G117" s="15"/>
      <c r="H117" s="15"/>
      <c r="I117" s="15"/>
    </row>
    <row r="118" spans="1:9" ht="15.75">
      <c r="A118" s="14"/>
      <c r="B118" s="14"/>
      <c r="C118" s="13"/>
      <c r="D118" s="24"/>
      <c r="E118" s="14"/>
      <c r="F118" s="14"/>
      <c r="G118" s="15"/>
      <c r="H118" s="15"/>
      <c r="I118" s="15"/>
    </row>
    <row r="119" spans="1:9" ht="15.75">
      <c r="A119" s="14"/>
      <c r="B119" s="14"/>
      <c r="C119" s="13"/>
      <c r="D119" s="24"/>
      <c r="E119" s="14"/>
      <c r="F119" s="14"/>
      <c r="G119" s="15"/>
      <c r="H119" s="15"/>
      <c r="I119" s="15"/>
    </row>
    <row r="120" spans="1:9" ht="15.75">
      <c r="A120" s="15"/>
      <c r="B120" s="15"/>
      <c r="C120" s="25"/>
      <c r="D120" s="25"/>
      <c r="E120" s="15"/>
      <c r="F120" s="15"/>
      <c r="G120" s="15"/>
      <c r="H120" s="15"/>
      <c r="I120" s="15"/>
    </row>
    <row r="121" spans="1:9" ht="15.75">
      <c r="A121" s="15"/>
      <c r="B121" s="15"/>
      <c r="C121" s="25"/>
      <c r="D121" s="25"/>
      <c r="E121" s="15"/>
      <c r="F121" s="15"/>
      <c r="G121" s="15"/>
      <c r="H121" s="15"/>
      <c r="I121" s="15"/>
    </row>
    <row r="122" spans="1:9" ht="15.7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.7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.7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.7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.7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.7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.7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.7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.7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.7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.7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.7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.7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.7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.7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.7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.7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.7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.7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.7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.7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.7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.7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.7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.7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.7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.7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.7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.7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.7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.7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.7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.7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.7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.7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.7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.7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.7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.7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.7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.7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.75">
      <c r="A164" s="15"/>
      <c r="B164" s="15"/>
      <c r="C164" s="15"/>
      <c r="D164" s="15"/>
      <c r="E164" s="15"/>
      <c r="F164" s="15"/>
      <c r="G164" s="15"/>
      <c r="H164" s="15"/>
      <c r="I164" s="15"/>
    </row>
  </sheetData>
  <sheetProtection/>
  <mergeCells count="1">
    <mergeCell ref="A96:F96"/>
  </mergeCells>
  <hyperlinks>
    <hyperlink ref="A96:F96" r:id="rId1" display="SOURCE:  U.S. Department of Agriculture, National Agricultural Statistics Service; material compiled by New York State Department of Agriculture and Markets, Agricultural Statistics Service, 2016-2017 Agricultural Statistics Annual Bulletin: New York; www"/>
  </hyperlinks>
  <printOptions/>
  <pageMargins left="0.5" right="0.5" top="0.75" bottom="0.75" header="0" footer="0"/>
  <pageSetup fitToHeight="2" fitToWidth="1" horizontalDpi="600" verticalDpi="600" orientation="landscape" scale="6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161</v>
      </c>
    </row>
    <row r="3" ht="15">
      <c r="A3" s="4" t="s">
        <v>0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SUM(B7:B67)</f>
        <v>100000</v>
      </c>
      <c r="C6" s="6">
        <f>SUM(C7:C67)</f>
        <v>85000</v>
      </c>
      <c r="D6" s="7">
        <v>53</v>
      </c>
      <c r="E6" s="6">
        <f>SUM(E7:E67)</f>
        <v>4505000</v>
      </c>
    </row>
    <row r="7" spans="1:5" ht="15">
      <c r="A7" s="19" t="s">
        <v>86</v>
      </c>
      <c r="B7" s="8" t="s">
        <v>2</v>
      </c>
      <c r="C7" s="8" t="s">
        <v>2</v>
      </c>
      <c r="D7" s="8" t="s">
        <v>2</v>
      </c>
      <c r="E7" s="8" t="s">
        <v>2</v>
      </c>
    </row>
    <row r="8" spans="1:5" ht="15">
      <c r="A8" s="19" t="s">
        <v>87</v>
      </c>
      <c r="B8" s="8" t="s">
        <v>2</v>
      </c>
      <c r="C8" s="8" t="s">
        <v>2</v>
      </c>
      <c r="D8" s="8" t="s">
        <v>2</v>
      </c>
      <c r="E8" s="8" t="s">
        <v>2</v>
      </c>
    </row>
    <row r="9" spans="1:5" ht="15">
      <c r="A9" s="19" t="s">
        <v>88</v>
      </c>
      <c r="B9" s="10" t="s">
        <v>2</v>
      </c>
      <c r="C9" s="10" t="s">
        <v>2</v>
      </c>
      <c r="D9" s="10" t="s">
        <v>2</v>
      </c>
      <c r="E9" s="10" t="s">
        <v>2</v>
      </c>
    </row>
    <row r="10" spans="1:5" ht="15">
      <c r="A10" s="19" t="s">
        <v>89</v>
      </c>
      <c r="B10" s="10" t="s">
        <v>2</v>
      </c>
      <c r="C10" s="10" t="s">
        <v>2</v>
      </c>
      <c r="D10" s="10" t="s">
        <v>2</v>
      </c>
      <c r="E10" s="10" t="s">
        <v>2</v>
      </c>
    </row>
    <row r="11" spans="1:5" ht="15">
      <c r="A11" s="19" t="s">
        <v>90</v>
      </c>
      <c r="B11" s="7">
        <v>9000</v>
      </c>
      <c r="C11" s="7">
        <v>7400</v>
      </c>
      <c r="D11" s="7">
        <v>60</v>
      </c>
      <c r="E11" s="7">
        <v>440500</v>
      </c>
    </row>
    <row r="12" spans="1:5" ht="15">
      <c r="A12" s="19" t="s">
        <v>91</v>
      </c>
      <c r="B12" s="10" t="s">
        <v>2</v>
      </c>
      <c r="C12" s="10" t="s">
        <v>2</v>
      </c>
      <c r="D12" s="10" t="s">
        <v>2</v>
      </c>
      <c r="E12" s="10" t="s">
        <v>2</v>
      </c>
    </row>
    <row r="13" spans="1:5" ht="15">
      <c r="A13" s="19" t="s">
        <v>92</v>
      </c>
      <c r="B13" s="10" t="s">
        <v>2</v>
      </c>
      <c r="C13" s="10" t="s">
        <v>2</v>
      </c>
      <c r="D13" s="10" t="s">
        <v>2</v>
      </c>
      <c r="E13" s="10" t="s">
        <v>2</v>
      </c>
    </row>
    <row r="14" spans="1:5" ht="15">
      <c r="A14" s="19" t="s">
        <v>93</v>
      </c>
      <c r="B14" s="10" t="s">
        <v>2</v>
      </c>
      <c r="C14" s="10" t="s">
        <v>2</v>
      </c>
      <c r="D14" s="10" t="s">
        <v>2</v>
      </c>
      <c r="E14" s="10" t="s">
        <v>2</v>
      </c>
    </row>
    <row r="15" spans="1:5" ht="15">
      <c r="A15" s="19" t="s">
        <v>94</v>
      </c>
      <c r="B15" s="8" t="s">
        <v>3</v>
      </c>
      <c r="C15" s="8" t="s">
        <v>3</v>
      </c>
      <c r="D15" s="8" t="s">
        <v>3</v>
      </c>
      <c r="E15" s="8" t="s">
        <v>3</v>
      </c>
    </row>
    <row r="16" spans="1:5" ht="15">
      <c r="A16" s="19" t="s">
        <v>95</v>
      </c>
      <c r="B16" s="10" t="s">
        <v>2</v>
      </c>
      <c r="C16" s="10" t="s">
        <v>2</v>
      </c>
      <c r="D16" s="10" t="s">
        <v>2</v>
      </c>
      <c r="E16" s="10" t="s">
        <v>2</v>
      </c>
    </row>
    <row r="17" spans="1:5" ht="15">
      <c r="A17" s="19" t="s">
        <v>96</v>
      </c>
      <c r="B17" s="10" t="s">
        <v>2</v>
      </c>
      <c r="C17" s="10" t="s">
        <v>2</v>
      </c>
      <c r="D17" s="10" t="s">
        <v>2</v>
      </c>
      <c r="E17" s="10" t="s">
        <v>2</v>
      </c>
    </row>
    <row r="18" spans="1:5" ht="15">
      <c r="A18" s="19" t="s">
        <v>97</v>
      </c>
      <c r="B18" s="8">
        <v>0</v>
      </c>
      <c r="C18" s="8">
        <v>0</v>
      </c>
      <c r="D18" s="8">
        <v>0</v>
      </c>
      <c r="E18" s="8">
        <v>0</v>
      </c>
    </row>
    <row r="19" spans="1:5" ht="15">
      <c r="A19" s="19" t="s">
        <v>98</v>
      </c>
      <c r="B19" s="10" t="s">
        <v>2</v>
      </c>
      <c r="C19" s="10" t="s">
        <v>2</v>
      </c>
      <c r="D19" s="10" t="s">
        <v>2</v>
      </c>
      <c r="E19" s="10" t="s">
        <v>2</v>
      </c>
    </row>
    <row r="20" spans="1:5" ht="15">
      <c r="A20" s="19" t="s">
        <v>99</v>
      </c>
      <c r="B20" s="7">
        <v>1000</v>
      </c>
      <c r="C20" s="7">
        <v>900</v>
      </c>
      <c r="D20" s="7">
        <v>42</v>
      </c>
      <c r="E20" s="7">
        <v>38000</v>
      </c>
    </row>
    <row r="21" spans="1:5" ht="15">
      <c r="A21" s="19" t="s">
        <v>100</v>
      </c>
      <c r="B21" s="8" t="s">
        <v>3</v>
      </c>
      <c r="C21" s="8" t="s">
        <v>3</v>
      </c>
      <c r="D21" s="8" t="s">
        <v>3</v>
      </c>
      <c r="E21" s="8" t="s">
        <v>3</v>
      </c>
    </row>
    <row r="22" spans="1:5" ht="15">
      <c r="A22" s="19" t="s">
        <v>101</v>
      </c>
      <c r="B22" s="8" t="s">
        <v>3</v>
      </c>
      <c r="C22" s="8" t="s">
        <v>3</v>
      </c>
      <c r="D22" s="8" t="s">
        <v>3</v>
      </c>
      <c r="E22" s="8" t="s">
        <v>3</v>
      </c>
    </row>
    <row r="23" spans="1:5" ht="15">
      <c r="A23" s="19" t="s">
        <v>102</v>
      </c>
      <c r="B23" s="8">
        <v>0</v>
      </c>
      <c r="C23" s="8">
        <v>0</v>
      </c>
      <c r="D23" s="8">
        <v>0</v>
      </c>
      <c r="E23" s="8">
        <v>0</v>
      </c>
    </row>
    <row r="24" spans="1:5" ht="15">
      <c r="A24" s="19" t="s">
        <v>103</v>
      </c>
      <c r="B24" s="7">
        <v>9500</v>
      </c>
      <c r="C24" s="7">
        <v>8500</v>
      </c>
      <c r="D24" s="7">
        <v>53</v>
      </c>
      <c r="E24" s="7">
        <v>449200</v>
      </c>
    </row>
    <row r="25" spans="1:5" ht="15">
      <c r="A25" s="19" t="s">
        <v>104</v>
      </c>
      <c r="B25" s="8">
        <v>0</v>
      </c>
      <c r="C25" s="8">
        <v>0</v>
      </c>
      <c r="D25" s="8">
        <v>0</v>
      </c>
      <c r="E25" s="8">
        <v>0</v>
      </c>
    </row>
    <row r="26" spans="1:5" ht="15">
      <c r="A26" s="19" t="s">
        <v>105</v>
      </c>
      <c r="B26" s="8" t="s">
        <v>3</v>
      </c>
      <c r="C26" s="8" t="s">
        <v>3</v>
      </c>
      <c r="D26" s="8" t="s">
        <v>3</v>
      </c>
      <c r="E26" s="8" t="s">
        <v>3</v>
      </c>
    </row>
    <row r="27" spans="1:5" ht="15">
      <c r="A27" s="19" t="s">
        <v>106</v>
      </c>
      <c r="B27" s="10" t="s">
        <v>2</v>
      </c>
      <c r="C27" s="10" t="s">
        <v>2</v>
      </c>
      <c r="D27" s="10" t="s">
        <v>2</v>
      </c>
      <c r="E27" s="10" t="s">
        <v>2</v>
      </c>
    </row>
    <row r="28" spans="1:5" ht="15">
      <c r="A28" s="19" t="s">
        <v>107</v>
      </c>
      <c r="B28" s="8" t="s">
        <v>2</v>
      </c>
      <c r="C28" s="8" t="s">
        <v>2</v>
      </c>
      <c r="D28" s="8" t="s">
        <v>2</v>
      </c>
      <c r="E28" s="8" t="s">
        <v>2</v>
      </c>
    </row>
    <row r="29" spans="1:5" ht="15">
      <c r="A29" s="19" t="s">
        <v>108</v>
      </c>
      <c r="B29" s="8" t="s">
        <v>2</v>
      </c>
      <c r="C29" s="8" t="s">
        <v>2</v>
      </c>
      <c r="D29" s="8" t="s">
        <v>2</v>
      </c>
      <c r="E29" s="8" t="s">
        <v>2</v>
      </c>
    </row>
    <row r="30" spans="1:5" ht="15">
      <c r="A30" s="19" t="s">
        <v>109</v>
      </c>
      <c r="B30" s="7">
        <v>14800</v>
      </c>
      <c r="C30" s="7">
        <v>12500</v>
      </c>
      <c r="D30" s="7">
        <v>53</v>
      </c>
      <c r="E30" s="7">
        <v>664300</v>
      </c>
    </row>
    <row r="31" spans="1:5" ht="15">
      <c r="A31" s="19" t="s">
        <v>110</v>
      </c>
      <c r="B31" s="7">
        <v>1100</v>
      </c>
      <c r="C31" s="7">
        <v>800</v>
      </c>
      <c r="D31" s="7">
        <v>54</v>
      </c>
      <c r="E31" s="7">
        <v>43100</v>
      </c>
    </row>
    <row r="32" spans="1:5" ht="15">
      <c r="A32" s="19" t="s">
        <v>111</v>
      </c>
      <c r="B32" s="7">
        <v>9500</v>
      </c>
      <c r="C32" s="7">
        <v>8500</v>
      </c>
      <c r="D32" s="7">
        <v>52</v>
      </c>
      <c r="E32" s="7">
        <v>443400</v>
      </c>
    </row>
    <row r="33" spans="1:5" ht="15">
      <c r="A33" s="19" t="s">
        <v>112</v>
      </c>
      <c r="B33" s="8" t="s">
        <v>2</v>
      </c>
      <c r="C33" s="8" t="s">
        <v>2</v>
      </c>
      <c r="D33" s="8" t="s">
        <v>2</v>
      </c>
      <c r="E33" s="8" t="s">
        <v>2</v>
      </c>
    </row>
    <row r="34" spans="1:5" ht="15">
      <c r="A34" s="20" t="s">
        <v>113</v>
      </c>
      <c r="B34" s="8" t="s">
        <v>2</v>
      </c>
      <c r="C34" s="8" t="s">
        <v>2</v>
      </c>
      <c r="D34" s="8" t="s">
        <v>2</v>
      </c>
      <c r="E34" s="8" t="s">
        <v>2</v>
      </c>
    </row>
    <row r="35" spans="1:5" ht="15">
      <c r="A35" s="19" t="s">
        <v>114</v>
      </c>
      <c r="B35" s="7">
        <v>5100</v>
      </c>
      <c r="C35" s="7">
        <v>4600</v>
      </c>
      <c r="D35" s="7">
        <v>49</v>
      </c>
      <c r="E35" s="7">
        <v>223300</v>
      </c>
    </row>
    <row r="36" spans="1:5" ht="15">
      <c r="A36" s="19" t="s">
        <v>115</v>
      </c>
      <c r="B36" s="7">
        <v>2200</v>
      </c>
      <c r="C36" s="7">
        <v>1900</v>
      </c>
      <c r="D36" s="7">
        <v>63</v>
      </c>
      <c r="E36" s="7">
        <v>119700</v>
      </c>
    </row>
    <row r="37" spans="1:5" ht="15">
      <c r="A37" s="19" t="s">
        <v>116</v>
      </c>
      <c r="B37" s="7">
        <v>5600</v>
      </c>
      <c r="C37" s="7">
        <v>3700</v>
      </c>
      <c r="D37" s="7">
        <v>62</v>
      </c>
      <c r="E37" s="7">
        <v>229300</v>
      </c>
    </row>
    <row r="38" spans="1:5" ht="15">
      <c r="A38" s="19" t="s">
        <v>117</v>
      </c>
      <c r="B38" s="7">
        <v>8700</v>
      </c>
      <c r="C38" s="7">
        <v>7800</v>
      </c>
      <c r="D38" s="7">
        <v>52</v>
      </c>
      <c r="E38" s="7">
        <v>403100</v>
      </c>
    </row>
    <row r="39" spans="1:5" ht="15">
      <c r="A39" s="19" t="s">
        <v>118</v>
      </c>
      <c r="B39" s="8">
        <v>0</v>
      </c>
      <c r="C39" s="8">
        <v>0</v>
      </c>
      <c r="D39" s="8">
        <v>0</v>
      </c>
      <c r="E39" s="8">
        <v>0</v>
      </c>
    </row>
    <row r="40" spans="1:5" ht="15">
      <c r="A40" s="19" t="s">
        <v>119</v>
      </c>
      <c r="B40" s="7">
        <v>7500</v>
      </c>
      <c r="C40" s="7">
        <v>5700</v>
      </c>
      <c r="D40" s="7">
        <v>50</v>
      </c>
      <c r="E40" s="7">
        <v>284900</v>
      </c>
    </row>
    <row r="41" spans="1:5" ht="15">
      <c r="A41" s="19" t="s">
        <v>120</v>
      </c>
      <c r="B41" s="8">
        <v>0</v>
      </c>
      <c r="C41" s="8">
        <v>0</v>
      </c>
      <c r="D41" s="8">
        <v>0</v>
      </c>
      <c r="E41" s="8">
        <v>0</v>
      </c>
    </row>
    <row r="42" spans="1:5" ht="15">
      <c r="A42" s="19" t="s">
        <v>121</v>
      </c>
      <c r="B42" s="8" t="s">
        <v>2</v>
      </c>
      <c r="C42" s="8" t="s">
        <v>2</v>
      </c>
      <c r="D42" s="8" t="s">
        <v>2</v>
      </c>
      <c r="E42" s="8" t="s">
        <v>2</v>
      </c>
    </row>
    <row r="43" spans="1:5" ht="15">
      <c r="A43" s="19" t="s">
        <v>122</v>
      </c>
      <c r="B43" s="8">
        <v>0</v>
      </c>
      <c r="C43" s="8">
        <v>0</v>
      </c>
      <c r="D43" s="8">
        <v>0</v>
      </c>
      <c r="E43" s="8">
        <v>0</v>
      </c>
    </row>
    <row r="44" spans="1:5" ht="15">
      <c r="A44" s="19" t="s">
        <v>123</v>
      </c>
      <c r="B44" s="8" t="s">
        <v>2</v>
      </c>
      <c r="C44" s="8" t="s">
        <v>2</v>
      </c>
      <c r="D44" s="8" t="s">
        <v>2</v>
      </c>
      <c r="E44" s="8" t="s">
        <v>2</v>
      </c>
    </row>
    <row r="45" spans="1:5" ht="15">
      <c r="A45" s="19" t="s">
        <v>124</v>
      </c>
      <c r="B45" s="8">
        <v>0</v>
      </c>
      <c r="C45" s="8">
        <v>0</v>
      </c>
      <c r="D45" s="8">
        <v>0</v>
      </c>
      <c r="E45" s="8">
        <v>0</v>
      </c>
    </row>
    <row r="46" spans="1:5" ht="15">
      <c r="A46" s="19" t="s">
        <v>125</v>
      </c>
      <c r="B46" s="8" t="s">
        <v>2</v>
      </c>
      <c r="C46" s="8" t="s">
        <v>2</v>
      </c>
      <c r="D46" s="8" t="s">
        <v>2</v>
      </c>
      <c r="E46" s="8" t="s">
        <v>2</v>
      </c>
    </row>
    <row r="47" spans="1:5" ht="15">
      <c r="A47" s="19" t="s">
        <v>126</v>
      </c>
      <c r="B47" s="8">
        <v>0</v>
      </c>
      <c r="C47" s="8">
        <v>0</v>
      </c>
      <c r="D47" s="8">
        <v>0</v>
      </c>
      <c r="E47" s="8">
        <v>0</v>
      </c>
    </row>
    <row r="48" spans="1:5" ht="15">
      <c r="A48" s="19" t="s">
        <v>127</v>
      </c>
      <c r="B48" s="8">
        <v>0</v>
      </c>
      <c r="C48" s="8">
        <v>0</v>
      </c>
      <c r="D48" s="8">
        <v>0</v>
      </c>
      <c r="E48" s="8">
        <v>0</v>
      </c>
    </row>
    <row r="49" spans="1:5" ht="15">
      <c r="A49" s="19" t="s">
        <v>128</v>
      </c>
      <c r="B49" s="8">
        <v>0</v>
      </c>
      <c r="C49" s="8">
        <v>0</v>
      </c>
      <c r="D49" s="8">
        <v>0</v>
      </c>
      <c r="E49" s="8">
        <v>0</v>
      </c>
    </row>
    <row r="50" spans="1:5" ht="15">
      <c r="A50" s="19" t="s">
        <v>129</v>
      </c>
      <c r="B50" s="8" t="s">
        <v>2</v>
      </c>
      <c r="C50" s="8" t="s">
        <v>2</v>
      </c>
      <c r="D50" s="8" t="s">
        <v>2</v>
      </c>
      <c r="E50" s="8" t="s">
        <v>2</v>
      </c>
    </row>
    <row r="51" spans="1:5" ht="15">
      <c r="A51" s="19" t="s">
        <v>130</v>
      </c>
      <c r="B51" s="7">
        <v>7900</v>
      </c>
      <c r="C51" s="7">
        <v>7100</v>
      </c>
      <c r="D51" s="7">
        <v>47</v>
      </c>
      <c r="E51" s="7">
        <v>331000</v>
      </c>
    </row>
    <row r="52" spans="1:5" ht="15">
      <c r="A52" s="19" t="s">
        <v>131</v>
      </c>
      <c r="B52" s="7">
        <v>1600</v>
      </c>
      <c r="C52" s="7">
        <v>1400</v>
      </c>
      <c r="D52" s="7">
        <v>44</v>
      </c>
      <c r="E52" s="7">
        <v>61200</v>
      </c>
    </row>
    <row r="53" spans="1:5" ht="15">
      <c r="A53" s="20" t="s">
        <v>132</v>
      </c>
      <c r="B53" s="8" t="s">
        <v>2</v>
      </c>
      <c r="C53" s="8" t="s">
        <v>2</v>
      </c>
      <c r="D53" s="8" t="s">
        <v>2</v>
      </c>
      <c r="E53" s="8" t="s">
        <v>2</v>
      </c>
    </row>
    <row r="54" spans="1:5" ht="15">
      <c r="A54" s="19" t="s">
        <v>133</v>
      </c>
      <c r="B54" s="8" t="s">
        <v>2</v>
      </c>
      <c r="C54" s="8" t="s">
        <v>2</v>
      </c>
      <c r="D54" s="8" t="s">
        <v>2</v>
      </c>
      <c r="E54" s="8" t="s">
        <v>2</v>
      </c>
    </row>
    <row r="55" spans="1:5" ht="15">
      <c r="A55" s="19" t="s">
        <v>134</v>
      </c>
      <c r="B55" s="8">
        <v>0</v>
      </c>
      <c r="C55" s="8">
        <v>0</v>
      </c>
      <c r="D55" s="8">
        <v>0</v>
      </c>
      <c r="E55" s="8">
        <v>0</v>
      </c>
    </row>
    <row r="56" spans="1:5" ht="15">
      <c r="A56" s="19" t="s">
        <v>135</v>
      </c>
      <c r="B56" s="7">
        <v>1600</v>
      </c>
      <c r="C56" s="7">
        <v>1400</v>
      </c>
      <c r="D56" s="7">
        <v>46</v>
      </c>
      <c r="E56" s="7">
        <v>64200</v>
      </c>
    </row>
    <row r="57" spans="1:5" ht="15">
      <c r="A57" s="19" t="s">
        <v>136</v>
      </c>
      <c r="B57" s="8">
        <v>0</v>
      </c>
      <c r="C57" s="8">
        <v>0</v>
      </c>
      <c r="D57" s="8">
        <v>0</v>
      </c>
      <c r="E57" s="8">
        <v>0</v>
      </c>
    </row>
    <row r="58" spans="1:5" ht="15">
      <c r="A58" s="19" t="s">
        <v>137</v>
      </c>
      <c r="B58" s="8" t="s">
        <v>3</v>
      </c>
      <c r="C58" s="8" t="s">
        <v>3</v>
      </c>
      <c r="D58" s="8" t="s">
        <v>3</v>
      </c>
      <c r="E58" s="8" t="s">
        <v>3</v>
      </c>
    </row>
    <row r="59" spans="1:5" ht="15">
      <c r="A59" s="19" t="s">
        <v>138</v>
      </c>
      <c r="B59" s="8" t="s">
        <v>2</v>
      </c>
      <c r="C59" s="8" t="s">
        <v>2</v>
      </c>
      <c r="D59" s="8" t="s">
        <v>2</v>
      </c>
      <c r="E59" s="8" t="s">
        <v>2</v>
      </c>
    </row>
    <row r="60" spans="1:5" ht="15">
      <c r="A60" s="19" t="s">
        <v>139</v>
      </c>
      <c r="B60" s="7">
        <v>4100</v>
      </c>
      <c r="C60" s="7">
        <v>3200</v>
      </c>
      <c r="D60" s="7">
        <v>54</v>
      </c>
      <c r="E60" s="7">
        <v>173700</v>
      </c>
    </row>
    <row r="61" spans="1:5" ht="15">
      <c r="A61" s="19" t="s">
        <v>140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s="19" t="s">
        <v>141</v>
      </c>
      <c r="B62" s="7">
        <v>2500</v>
      </c>
      <c r="C62" s="7">
        <v>2100</v>
      </c>
      <c r="D62" s="7">
        <v>60</v>
      </c>
      <c r="E62" s="7">
        <v>125300</v>
      </c>
    </row>
    <row r="63" spans="1:5" ht="15">
      <c r="A63" s="19" t="s">
        <v>142</v>
      </c>
      <c r="B63" s="7">
        <v>3700</v>
      </c>
      <c r="C63" s="7">
        <v>3300</v>
      </c>
      <c r="D63" s="7">
        <v>58</v>
      </c>
      <c r="E63" s="7">
        <v>190000</v>
      </c>
    </row>
    <row r="64" spans="1:5" ht="15">
      <c r="A64" s="19"/>
      <c r="B64" s="7"/>
      <c r="C64" s="7"/>
      <c r="D64" s="7"/>
      <c r="E64" s="7"/>
    </row>
    <row r="65" spans="1:5" ht="15">
      <c r="A65" s="19" t="s">
        <v>143</v>
      </c>
      <c r="B65" s="7">
        <f>700+400+600+900+1000+500</f>
        <v>4100</v>
      </c>
      <c r="C65" s="7">
        <f>600+400+500+800+900+500</f>
        <v>3700</v>
      </c>
      <c r="D65" s="7">
        <f>(56+52+53+56+48+49)/6</f>
        <v>52.333333333333336</v>
      </c>
      <c r="E65" s="7">
        <f>33500+20600+26600+44800+43600+24600</f>
        <v>193700</v>
      </c>
    </row>
    <row r="66" spans="1:5" ht="15">
      <c r="A66" s="19"/>
      <c r="B66" s="7"/>
      <c r="C66" s="7"/>
      <c r="D66" s="7"/>
      <c r="E66" s="7"/>
    </row>
    <row r="67" spans="1:5" ht="15">
      <c r="A67" s="19" t="s">
        <v>4</v>
      </c>
      <c r="B67" s="7">
        <v>500</v>
      </c>
      <c r="C67" s="7">
        <v>500</v>
      </c>
      <c r="D67" s="7">
        <v>54</v>
      </c>
      <c r="E67" s="7">
        <v>27100</v>
      </c>
    </row>
    <row r="68" spans="1:5" ht="15">
      <c r="A68" s="18"/>
      <c r="B68" s="11"/>
      <c r="C68" s="11"/>
      <c r="D68" s="11"/>
      <c r="E68" s="11"/>
    </row>
    <row r="69" spans="1:5" ht="15">
      <c r="A69" s="5" t="s">
        <v>152</v>
      </c>
      <c r="B69" s="7"/>
      <c r="C69" s="7"/>
      <c r="D69" s="7"/>
      <c r="E69" s="7"/>
    </row>
    <row r="70" spans="1:5" ht="15">
      <c r="A70" s="5" t="s">
        <v>153</v>
      </c>
      <c r="B70" s="7"/>
      <c r="C70" s="7"/>
      <c r="D70" s="7"/>
      <c r="E70" s="7"/>
    </row>
    <row r="71" spans="1:5" ht="15">
      <c r="A71" s="5"/>
      <c r="B71" s="7"/>
      <c r="C71" s="7"/>
      <c r="D71" s="12"/>
      <c r="E71" s="7"/>
    </row>
    <row r="72" spans="1:6" ht="60" customHeight="1">
      <c r="A72" s="43" t="s">
        <v>162</v>
      </c>
      <c r="B72" s="43"/>
      <c r="C72" s="43"/>
      <c r="D72" s="43"/>
      <c r="E72" s="43"/>
      <c r="F72" s="43"/>
    </row>
    <row r="73" spans="1:5" ht="15">
      <c r="A73" s="44" t="s">
        <v>146</v>
      </c>
      <c r="B73" s="12"/>
      <c r="C73" s="12"/>
      <c r="D73" s="12"/>
      <c r="E73" s="7"/>
    </row>
    <row r="74" spans="1:5" ht="15">
      <c r="A74" s="5"/>
      <c r="B74" s="7"/>
      <c r="C74" s="7"/>
      <c r="D74" s="7"/>
      <c r="E74" s="7"/>
    </row>
    <row r="75" spans="1:5" ht="15">
      <c r="A75" s="5"/>
      <c r="B75" s="7"/>
      <c r="C75" s="7"/>
      <c r="D75" s="7"/>
      <c r="E75" s="7"/>
    </row>
    <row r="76" spans="1:2" ht="15">
      <c r="A76" s="5"/>
      <c r="B76" s="7"/>
    </row>
    <row r="77" spans="1:2" ht="15">
      <c r="A77" s="5"/>
      <c r="B77" s="7"/>
    </row>
    <row r="78" spans="1:2" ht="15">
      <c r="A78" s="5"/>
      <c r="B78" s="7"/>
    </row>
    <row r="79" spans="1:2" ht="15">
      <c r="A79" s="5"/>
      <c r="B79" s="7"/>
    </row>
    <row r="80" spans="1:2" ht="15">
      <c r="A80" s="5"/>
      <c r="B80" s="7"/>
    </row>
    <row r="81" spans="1:2" ht="15">
      <c r="A81" s="5"/>
      <c r="B81" s="7"/>
    </row>
    <row r="82" spans="1:2" ht="15">
      <c r="A82" s="5"/>
      <c r="B82" s="7"/>
    </row>
    <row r="83" spans="1:2" ht="15">
      <c r="A83" s="5"/>
      <c r="B83" s="7"/>
    </row>
    <row r="84" spans="1:2" ht="15">
      <c r="A84" s="5"/>
      <c r="B84" s="7"/>
    </row>
    <row r="85" spans="1:2" ht="15">
      <c r="A85" s="5"/>
      <c r="B85" s="7"/>
    </row>
    <row r="86" spans="1:2" ht="15">
      <c r="A86" s="5"/>
      <c r="B86" s="7"/>
    </row>
    <row r="87" spans="1:2" ht="15">
      <c r="A87" s="5"/>
      <c r="B87" s="7"/>
    </row>
    <row r="88" spans="1:2" ht="15">
      <c r="A88" s="5"/>
      <c r="B88" s="7"/>
    </row>
    <row r="89" spans="1:2" ht="15">
      <c r="A89" s="5"/>
      <c r="B89" s="7"/>
    </row>
    <row r="90" spans="1:2" ht="15">
      <c r="A90" s="5"/>
      <c r="B90" s="7"/>
    </row>
    <row r="91" spans="1:2" ht="15">
      <c r="A91" s="5"/>
      <c r="B91" s="7"/>
    </row>
    <row r="92" spans="1:2" ht="15">
      <c r="A92" s="5"/>
      <c r="B92" s="7"/>
    </row>
    <row r="93" spans="1:2" ht="15">
      <c r="A93" s="5"/>
      <c r="B93" s="7"/>
    </row>
    <row r="94" spans="1:2" ht="15">
      <c r="A94" s="5"/>
      <c r="B94" s="7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5"/>
      <c r="B99" s="5"/>
    </row>
    <row r="100" spans="1:2" ht="15">
      <c r="A100" s="5"/>
      <c r="B100" s="5"/>
    </row>
    <row r="101" spans="1:2" ht="15">
      <c r="A101" s="5"/>
      <c r="B101" s="5"/>
    </row>
    <row r="102" spans="1:2" ht="15">
      <c r="A102" s="5"/>
      <c r="B102" s="5"/>
    </row>
    <row r="103" spans="1:2" ht="15">
      <c r="A103" s="5"/>
      <c r="B103" s="5"/>
    </row>
    <row r="104" spans="1:2" ht="15">
      <c r="A104" s="5"/>
      <c r="B104" s="5"/>
    </row>
    <row r="105" spans="1:2" ht="15">
      <c r="A105" s="5"/>
      <c r="B105" s="5"/>
    </row>
    <row r="106" spans="1:2" ht="15">
      <c r="A106" s="5"/>
      <c r="B106" s="5"/>
    </row>
    <row r="107" spans="1:2" ht="15">
      <c r="A107" s="5"/>
      <c r="B107" s="5"/>
    </row>
    <row r="108" spans="1:2" ht="15">
      <c r="A108" s="5"/>
      <c r="B108" s="5"/>
    </row>
    <row r="109" spans="1:2" ht="15">
      <c r="A109" s="5"/>
      <c r="B109" s="5"/>
    </row>
    <row r="110" spans="1:2" ht="15">
      <c r="A110" s="5"/>
      <c r="B110" s="5"/>
    </row>
    <row r="111" spans="1:2" ht="15">
      <c r="A111" s="5"/>
      <c r="B111" s="5"/>
    </row>
    <row r="112" spans="1:2" ht="15">
      <c r="A112" s="5"/>
      <c r="B112" s="5"/>
    </row>
    <row r="113" spans="1:2" ht="15">
      <c r="A113" s="5"/>
      <c r="B113" s="5"/>
    </row>
    <row r="114" spans="1:2" ht="15">
      <c r="A114" s="5"/>
      <c r="B114" s="5"/>
    </row>
    <row r="115" spans="1:2" ht="15">
      <c r="A115" s="5"/>
      <c r="B115" s="5"/>
    </row>
    <row r="116" spans="1:2" ht="15">
      <c r="A116" s="5"/>
      <c r="B116" s="5"/>
    </row>
    <row r="117" spans="1:2" ht="15">
      <c r="A117" s="5"/>
      <c r="B117" s="5"/>
    </row>
    <row r="118" spans="1:2" ht="15">
      <c r="A118" s="5"/>
      <c r="B118" s="5"/>
    </row>
    <row r="119" spans="1:2" ht="15">
      <c r="A119" s="5"/>
      <c r="B119" s="5"/>
    </row>
    <row r="120" spans="1:2" ht="15">
      <c r="A120" s="5"/>
      <c r="B120" s="5"/>
    </row>
    <row r="121" spans="1:2" ht="15">
      <c r="A121" s="5"/>
      <c r="B121" s="5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163</v>
      </c>
    </row>
    <row r="3" ht="15">
      <c r="A3" s="4" t="s">
        <v>0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SUM(B7:B65)</f>
        <v>105000</v>
      </c>
      <c r="C6" s="6">
        <f>SUM(C7:C65)</f>
        <v>95000</v>
      </c>
      <c r="D6" s="7">
        <v>61</v>
      </c>
      <c r="E6" s="6">
        <f>SUM(E7:E65)</f>
        <v>5795000</v>
      </c>
    </row>
    <row r="7" spans="1:5" ht="15">
      <c r="A7" s="19" t="s">
        <v>86</v>
      </c>
      <c r="B7" s="8">
        <v>0</v>
      </c>
      <c r="C7" s="8">
        <v>0</v>
      </c>
      <c r="D7" s="8">
        <v>0</v>
      </c>
      <c r="E7" s="8">
        <v>0</v>
      </c>
    </row>
    <row r="8" spans="1:5" ht="15">
      <c r="A8" s="19" t="s">
        <v>87</v>
      </c>
      <c r="B8" s="8" t="s">
        <v>2</v>
      </c>
      <c r="C8" s="8" t="s">
        <v>2</v>
      </c>
      <c r="D8" s="8" t="s">
        <v>2</v>
      </c>
      <c r="E8" s="8" t="s">
        <v>2</v>
      </c>
    </row>
    <row r="9" spans="1:5" ht="15">
      <c r="A9" s="19" t="s">
        <v>88</v>
      </c>
      <c r="B9" s="8" t="s">
        <v>2</v>
      </c>
      <c r="C9" s="8" t="s">
        <v>2</v>
      </c>
      <c r="D9" s="8" t="s">
        <v>2</v>
      </c>
      <c r="E9" s="8" t="s">
        <v>2</v>
      </c>
    </row>
    <row r="10" spans="1:5" ht="15">
      <c r="A10" s="19" t="s">
        <v>89</v>
      </c>
      <c r="B10" s="7">
        <v>300</v>
      </c>
      <c r="C10" s="7">
        <v>300</v>
      </c>
      <c r="D10" s="7">
        <v>67</v>
      </c>
      <c r="E10" s="7">
        <v>20200</v>
      </c>
    </row>
    <row r="11" spans="1:5" ht="15">
      <c r="A11" s="19" t="s">
        <v>90</v>
      </c>
      <c r="B11" s="7">
        <v>7600</v>
      </c>
      <c r="C11" s="7">
        <v>7000</v>
      </c>
      <c r="D11" s="7">
        <v>54</v>
      </c>
      <c r="E11" s="7">
        <v>377100</v>
      </c>
    </row>
    <row r="12" spans="1:5" ht="15">
      <c r="A12" s="19" t="s">
        <v>91</v>
      </c>
      <c r="B12" s="10" t="s">
        <v>2</v>
      </c>
      <c r="C12" s="10" t="s">
        <v>2</v>
      </c>
      <c r="D12" s="10" t="s">
        <v>2</v>
      </c>
      <c r="E12" s="10" t="s">
        <v>2</v>
      </c>
    </row>
    <row r="13" spans="1:5" ht="15">
      <c r="A13" s="19" t="s">
        <v>92</v>
      </c>
      <c r="B13" s="10" t="s">
        <v>2</v>
      </c>
      <c r="C13" s="10" t="s">
        <v>2</v>
      </c>
      <c r="D13" s="10" t="s">
        <v>2</v>
      </c>
      <c r="E13" s="10" t="s">
        <v>2</v>
      </c>
    </row>
    <row r="14" spans="1:5" ht="15">
      <c r="A14" s="19" t="s">
        <v>93</v>
      </c>
      <c r="B14" s="8">
        <v>0</v>
      </c>
      <c r="C14" s="8">
        <v>0</v>
      </c>
      <c r="D14" s="8">
        <v>0</v>
      </c>
      <c r="E14" s="8">
        <v>0</v>
      </c>
    </row>
    <row r="15" spans="1:5" ht="15">
      <c r="A15" s="19" t="s">
        <v>94</v>
      </c>
      <c r="B15" s="8">
        <v>0</v>
      </c>
      <c r="C15" s="8">
        <v>0</v>
      </c>
      <c r="D15" s="8">
        <v>0</v>
      </c>
      <c r="E15" s="8">
        <v>0</v>
      </c>
    </row>
    <row r="16" spans="1:5" ht="15">
      <c r="A16" s="19" t="s">
        <v>95</v>
      </c>
      <c r="B16" s="10" t="s">
        <v>2</v>
      </c>
      <c r="C16" s="10" t="s">
        <v>2</v>
      </c>
      <c r="D16" s="10" t="s">
        <v>2</v>
      </c>
      <c r="E16" s="10" t="s">
        <v>2</v>
      </c>
    </row>
    <row r="17" spans="1:5" ht="15">
      <c r="A17" s="19" t="s">
        <v>96</v>
      </c>
      <c r="B17" s="10" t="s">
        <v>2</v>
      </c>
      <c r="C17" s="10" t="s">
        <v>2</v>
      </c>
      <c r="D17" s="10" t="s">
        <v>2</v>
      </c>
      <c r="E17" s="10" t="s">
        <v>2</v>
      </c>
    </row>
    <row r="18" spans="1:5" ht="15">
      <c r="A18" s="19" t="s">
        <v>97</v>
      </c>
      <c r="B18" s="8">
        <v>0</v>
      </c>
      <c r="C18" s="8">
        <v>0</v>
      </c>
      <c r="D18" s="8">
        <v>0</v>
      </c>
      <c r="E18" s="8">
        <v>0</v>
      </c>
    </row>
    <row r="19" spans="1:5" ht="15">
      <c r="A19" s="19" t="s">
        <v>98</v>
      </c>
      <c r="B19" s="8">
        <v>0</v>
      </c>
      <c r="C19" s="8">
        <v>0</v>
      </c>
      <c r="D19" s="8">
        <v>0</v>
      </c>
      <c r="E19" s="8">
        <v>0</v>
      </c>
    </row>
    <row r="20" spans="1:5" ht="15">
      <c r="A20" s="19" t="s">
        <v>99</v>
      </c>
      <c r="B20" s="7">
        <v>1100</v>
      </c>
      <c r="C20" s="7">
        <v>800</v>
      </c>
      <c r="D20" s="7">
        <v>51</v>
      </c>
      <c r="E20" s="7">
        <v>40400</v>
      </c>
    </row>
    <row r="21" spans="1:5" ht="15">
      <c r="A21" s="19" t="s">
        <v>100</v>
      </c>
      <c r="B21" s="8" t="s">
        <v>2</v>
      </c>
      <c r="C21" s="8" t="s">
        <v>2</v>
      </c>
      <c r="D21" s="8" t="s">
        <v>2</v>
      </c>
      <c r="E21" s="8" t="s">
        <v>2</v>
      </c>
    </row>
    <row r="22" spans="1:5" ht="15">
      <c r="A22" s="19" t="s">
        <v>101</v>
      </c>
      <c r="B22" s="8" t="s">
        <v>2</v>
      </c>
      <c r="C22" s="8" t="s">
        <v>2</v>
      </c>
      <c r="D22" s="8" t="s">
        <v>2</v>
      </c>
      <c r="E22" s="8" t="s">
        <v>2</v>
      </c>
    </row>
    <row r="23" spans="1:5" ht="15">
      <c r="A23" s="19" t="s">
        <v>102</v>
      </c>
      <c r="B23" s="8">
        <v>0</v>
      </c>
      <c r="C23" s="8">
        <v>0</v>
      </c>
      <c r="D23" s="8">
        <v>0</v>
      </c>
      <c r="E23" s="8">
        <v>0</v>
      </c>
    </row>
    <row r="24" spans="1:5" ht="15">
      <c r="A24" s="19" t="s">
        <v>103</v>
      </c>
      <c r="B24" s="7">
        <v>9900</v>
      </c>
      <c r="C24" s="7">
        <v>9100</v>
      </c>
      <c r="D24" s="7">
        <v>67</v>
      </c>
      <c r="E24" s="7">
        <v>610300</v>
      </c>
    </row>
    <row r="25" spans="1:5" ht="15">
      <c r="A25" s="19" t="s">
        <v>104</v>
      </c>
      <c r="B25" s="8">
        <v>0</v>
      </c>
      <c r="C25" s="8">
        <v>0</v>
      </c>
      <c r="D25" s="8">
        <v>0</v>
      </c>
      <c r="E25" s="8">
        <v>0</v>
      </c>
    </row>
    <row r="26" spans="1:5" ht="15">
      <c r="A26" s="19" t="s">
        <v>105</v>
      </c>
      <c r="B26" s="8">
        <v>0</v>
      </c>
      <c r="C26" s="8">
        <v>0</v>
      </c>
      <c r="D26" s="8">
        <v>0</v>
      </c>
      <c r="E26" s="8">
        <v>0</v>
      </c>
    </row>
    <row r="27" spans="1:5" ht="15">
      <c r="A27" s="19" t="s">
        <v>106</v>
      </c>
      <c r="B27" s="8">
        <v>0</v>
      </c>
      <c r="C27" s="8">
        <v>0</v>
      </c>
      <c r="D27" s="8">
        <v>0</v>
      </c>
      <c r="E27" s="8">
        <v>0</v>
      </c>
    </row>
    <row r="28" spans="1:5" ht="15">
      <c r="A28" s="19" t="s">
        <v>107</v>
      </c>
      <c r="B28" s="8" t="s">
        <v>2</v>
      </c>
      <c r="C28" s="8" t="s">
        <v>2</v>
      </c>
      <c r="D28" s="8" t="s">
        <v>2</v>
      </c>
      <c r="E28" s="8" t="s">
        <v>2</v>
      </c>
    </row>
    <row r="29" spans="1:5" ht="15">
      <c r="A29" s="19" t="s">
        <v>108</v>
      </c>
      <c r="B29" s="8" t="s">
        <v>2</v>
      </c>
      <c r="C29" s="8" t="s">
        <v>2</v>
      </c>
      <c r="D29" s="8" t="s">
        <v>2</v>
      </c>
      <c r="E29" s="8" t="s">
        <v>2</v>
      </c>
    </row>
    <row r="30" spans="1:5" ht="15">
      <c r="A30" s="19" t="s">
        <v>109</v>
      </c>
      <c r="B30" s="7">
        <v>13200</v>
      </c>
      <c r="C30" s="7">
        <v>11800</v>
      </c>
      <c r="D30" s="7">
        <v>67</v>
      </c>
      <c r="E30" s="7">
        <v>794400</v>
      </c>
    </row>
    <row r="31" spans="1:5" ht="15">
      <c r="A31" s="19" t="s">
        <v>110</v>
      </c>
      <c r="B31" s="7">
        <v>800</v>
      </c>
      <c r="C31" s="7">
        <v>700</v>
      </c>
      <c r="D31" s="7">
        <v>48</v>
      </c>
      <c r="E31" s="7">
        <v>33900</v>
      </c>
    </row>
    <row r="32" spans="1:5" ht="15">
      <c r="A32" s="19" t="s">
        <v>111</v>
      </c>
      <c r="B32" s="7">
        <v>11900</v>
      </c>
      <c r="C32" s="7">
        <v>10900</v>
      </c>
      <c r="D32" s="7">
        <v>63</v>
      </c>
      <c r="E32" s="7">
        <v>687600</v>
      </c>
    </row>
    <row r="33" spans="1:5" ht="15">
      <c r="A33" s="19" t="s">
        <v>112</v>
      </c>
      <c r="B33" s="8" t="s">
        <v>2</v>
      </c>
      <c r="C33" s="8" t="s">
        <v>2</v>
      </c>
      <c r="D33" s="8" t="s">
        <v>2</v>
      </c>
      <c r="E33" s="8" t="s">
        <v>2</v>
      </c>
    </row>
    <row r="34" spans="1:5" ht="15">
      <c r="A34" s="20" t="s">
        <v>113</v>
      </c>
      <c r="B34" s="8" t="s">
        <v>2</v>
      </c>
      <c r="C34" s="8" t="s">
        <v>2</v>
      </c>
      <c r="D34" s="8" t="s">
        <v>2</v>
      </c>
      <c r="E34" s="8" t="s">
        <v>2</v>
      </c>
    </row>
    <row r="35" spans="1:5" ht="15">
      <c r="A35" s="19" t="s">
        <v>114</v>
      </c>
      <c r="B35" s="7">
        <v>7800</v>
      </c>
      <c r="C35" s="7">
        <v>7100</v>
      </c>
      <c r="D35" s="7">
        <v>61</v>
      </c>
      <c r="E35" s="7">
        <v>431200</v>
      </c>
    </row>
    <row r="36" spans="1:5" ht="15">
      <c r="A36" s="19" t="s">
        <v>115</v>
      </c>
      <c r="B36" s="7">
        <v>1900</v>
      </c>
      <c r="C36" s="7">
        <v>1700</v>
      </c>
      <c r="D36" s="7">
        <v>52</v>
      </c>
      <c r="E36" s="7">
        <v>88000</v>
      </c>
    </row>
    <row r="37" spans="1:5" ht="15">
      <c r="A37" s="19" t="s">
        <v>116</v>
      </c>
      <c r="B37" s="7">
        <v>5100</v>
      </c>
      <c r="C37" s="7">
        <v>4700</v>
      </c>
      <c r="D37" s="7">
        <v>61</v>
      </c>
      <c r="E37" s="7">
        <v>284400</v>
      </c>
    </row>
    <row r="38" spans="1:5" ht="15">
      <c r="A38" s="19" t="s">
        <v>117</v>
      </c>
      <c r="B38" s="7">
        <v>8600</v>
      </c>
      <c r="C38" s="7">
        <v>7600</v>
      </c>
      <c r="D38" s="7">
        <v>62</v>
      </c>
      <c r="E38" s="7">
        <v>470300</v>
      </c>
    </row>
    <row r="39" spans="1:5" ht="15">
      <c r="A39" s="19" t="s">
        <v>118</v>
      </c>
      <c r="B39" s="8">
        <v>0</v>
      </c>
      <c r="C39" s="8">
        <v>0</v>
      </c>
      <c r="D39" s="8">
        <v>0</v>
      </c>
      <c r="E39" s="8">
        <v>0</v>
      </c>
    </row>
    <row r="40" spans="1:5" ht="15">
      <c r="A40" s="19" t="s">
        <v>119</v>
      </c>
      <c r="B40" s="7">
        <v>11100</v>
      </c>
      <c r="C40" s="7">
        <v>10100</v>
      </c>
      <c r="D40" s="7">
        <v>60</v>
      </c>
      <c r="E40" s="7">
        <v>603300</v>
      </c>
    </row>
    <row r="41" spans="1:5" ht="15">
      <c r="A41" s="19" t="s">
        <v>120</v>
      </c>
      <c r="B41" s="8">
        <v>0</v>
      </c>
      <c r="C41" s="8">
        <v>0</v>
      </c>
      <c r="D41" s="8" t="s">
        <v>2</v>
      </c>
      <c r="E41" s="8" t="s">
        <v>2</v>
      </c>
    </row>
    <row r="42" spans="1:5" ht="15">
      <c r="A42" s="19" t="s">
        <v>121</v>
      </c>
      <c r="B42" s="8" t="s">
        <v>2</v>
      </c>
      <c r="C42" s="8" t="s">
        <v>2</v>
      </c>
      <c r="D42" s="8" t="s">
        <v>2</v>
      </c>
      <c r="E42" s="8" t="s">
        <v>2</v>
      </c>
    </row>
    <row r="43" spans="1:5" ht="15">
      <c r="A43" s="19" t="s">
        <v>122</v>
      </c>
      <c r="B43" s="8">
        <v>0</v>
      </c>
      <c r="C43" s="8">
        <v>0</v>
      </c>
      <c r="D43" s="8">
        <v>0</v>
      </c>
      <c r="E43" s="8">
        <v>0</v>
      </c>
    </row>
    <row r="44" spans="1:5" ht="15">
      <c r="A44" s="19" t="s">
        <v>123</v>
      </c>
      <c r="B44" s="8" t="s">
        <v>2</v>
      </c>
      <c r="C44" s="8" t="s">
        <v>2</v>
      </c>
      <c r="D44" s="8" t="s">
        <v>2</v>
      </c>
      <c r="E44" s="8" t="s">
        <v>2</v>
      </c>
    </row>
    <row r="45" spans="1:5" ht="15">
      <c r="A45" s="19" t="s">
        <v>124</v>
      </c>
      <c r="B45" s="8">
        <v>0</v>
      </c>
      <c r="C45" s="8">
        <v>0</v>
      </c>
      <c r="D45" s="8">
        <v>0</v>
      </c>
      <c r="E45" s="8">
        <v>0</v>
      </c>
    </row>
    <row r="46" spans="1:5" ht="15">
      <c r="A46" s="19" t="s">
        <v>125</v>
      </c>
      <c r="B46" s="8" t="s">
        <v>2</v>
      </c>
      <c r="C46" s="8" t="s">
        <v>2</v>
      </c>
      <c r="D46" s="8" t="s">
        <v>2</v>
      </c>
      <c r="E46" s="8" t="s">
        <v>2</v>
      </c>
    </row>
    <row r="47" spans="1:5" ht="15">
      <c r="A47" s="19" t="s">
        <v>126</v>
      </c>
      <c r="B47" s="8">
        <v>0</v>
      </c>
      <c r="C47" s="8">
        <v>0</v>
      </c>
      <c r="D47" s="8">
        <v>0</v>
      </c>
      <c r="E47" s="8">
        <v>0</v>
      </c>
    </row>
    <row r="48" spans="1:5" ht="15">
      <c r="A48" s="19" t="s">
        <v>127</v>
      </c>
      <c r="B48" s="8">
        <v>0</v>
      </c>
      <c r="C48" s="8">
        <v>0</v>
      </c>
      <c r="D48" s="8">
        <v>0</v>
      </c>
      <c r="E48" s="8">
        <v>0</v>
      </c>
    </row>
    <row r="49" spans="1:5" ht="15">
      <c r="A49" s="19" t="s">
        <v>128</v>
      </c>
      <c r="B49" s="8">
        <v>0</v>
      </c>
      <c r="C49" s="8">
        <v>0</v>
      </c>
      <c r="D49" s="8">
        <v>0</v>
      </c>
      <c r="E49" s="8">
        <v>0</v>
      </c>
    </row>
    <row r="50" spans="1:5" ht="15">
      <c r="A50" s="19" t="s">
        <v>129</v>
      </c>
      <c r="B50" s="8" t="s">
        <v>2</v>
      </c>
      <c r="C50" s="8" t="s">
        <v>2</v>
      </c>
      <c r="D50" s="8" t="s">
        <v>2</v>
      </c>
      <c r="E50" s="8" t="s">
        <v>2</v>
      </c>
    </row>
    <row r="51" spans="1:5" ht="15">
      <c r="A51" s="19" t="s">
        <v>130</v>
      </c>
      <c r="B51" s="7">
        <v>8300</v>
      </c>
      <c r="C51" s="7">
        <v>7600</v>
      </c>
      <c r="D51" s="7">
        <v>64</v>
      </c>
      <c r="E51" s="7">
        <v>483700</v>
      </c>
    </row>
    <row r="52" spans="1:5" ht="15">
      <c r="A52" s="19" t="s">
        <v>131</v>
      </c>
      <c r="B52" s="7">
        <v>1900</v>
      </c>
      <c r="C52" s="7">
        <v>1700</v>
      </c>
      <c r="D52" s="7">
        <v>59</v>
      </c>
      <c r="E52" s="7">
        <v>101100</v>
      </c>
    </row>
    <row r="53" spans="1:5" ht="15">
      <c r="A53" s="20" t="s">
        <v>132</v>
      </c>
      <c r="B53" s="8" t="s">
        <v>2</v>
      </c>
      <c r="C53" s="8" t="s">
        <v>2</v>
      </c>
      <c r="D53" s="8" t="s">
        <v>2</v>
      </c>
      <c r="E53" s="8" t="s">
        <v>2</v>
      </c>
    </row>
    <row r="54" spans="1:5" ht="15">
      <c r="A54" s="19" t="s">
        <v>133</v>
      </c>
      <c r="B54" s="8" t="s">
        <v>2</v>
      </c>
      <c r="C54" s="8" t="s">
        <v>2</v>
      </c>
      <c r="D54" s="8" t="s">
        <v>2</v>
      </c>
      <c r="E54" s="8" t="s">
        <v>2</v>
      </c>
    </row>
    <row r="55" spans="1:5" ht="15">
      <c r="A55" s="19" t="s">
        <v>134</v>
      </c>
      <c r="B55" s="8">
        <v>0</v>
      </c>
      <c r="C55" s="8">
        <v>0</v>
      </c>
      <c r="D55" s="8">
        <v>0</v>
      </c>
      <c r="E55" s="8" t="s">
        <v>2</v>
      </c>
    </row>
    <row r="56" spans="1:5" ht="15">
      <c r="A56" s="19" t="s">
        <v>135</v>
      </c>
      <c r="B56" s="7">
        <v>1600</v>
      </c>
      <c r="C56" s="7">
        <v>1400</v>
      </c>
      <c r="D56" s="7">
        <v>53</v>
      </c>
      <c r="E56" s="7">
        <v>74500</v>
      </c>
    </row>
    <row r="57" spans="1:5" ht="15">
      <c r="A57" s="19" t="s">
        <v>136</v>
      </c>
      <c r="B57" s="8">
        <v>0</v>
      </c>
      <c r="C57" s="8">
        <v>0</v>
      </c>
      <c r="D57" s="8">
        <v>0</v>
      </c>
      <c r="E57" s="8">
        <v>0</v>
      </c>
    </row>
    <row r="58" spans="1:5" ht="15">
      <c r="A58" s="19" t="s">
        <v>137</v>
      </c>
      <c r="B58" s="8">
        <v>0</v>
      </c>
      <c r="C58" s="8">
        <v>0</v>
      </c>
      <c r="D58" s="8">
        <v>0</v>
      </c>
      <c r="E58" s="8">
        <v>0</v>
      </c>
    </row>
    <row r="59" spans="1:5" ht="15">
      <c r="A59" s="19" t="s">
        <v>138</v>
      </c>
      <c r="B59" s="8" t="s">
        <v>2</v>
      </c>
      <c r="C59" s="8" t="s">
        <v>2</v>
      </c>
      <c r="D59" s="8" t="s">
        <v>2</v>
      </c>
      <c r="E59" s="8" t="s">
        <v>2</v>
      </c>
    </row>
    <row r="60" spans="1:5" ht="15">
      <c r="A60" s="19" t="s">
        <v>139</v>
      </c>
      <c r="B60" s="7">
        <v>4200</v>
      </c>
      <c r="C60" s="7">
        <v>3800</v>
      </c>
      <c r="D60" s="7">
        <v>52</v>
      </c>
      <c r="E60" s="7">
        <v>197300</v>
      </c>
    </row>
    <row r="61" spans="1:5" ht="15">
      <c r="A61" s="19" t="s">
        <v>140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s="19" t="s">
        <v>141</v>
      </c>
      <c r="B62" s="7">
        <v>2600</v>
      </c>
      <c r="C62" s="7">
        <v>2300</v>
      </c>
      <c r="D62" s="7">
        <v>66</v>
      </c>
      <c r="E62" s="7">
        <v>151800</v>
      </c>
    </row>
    <row r="63" spans="1:5" ht="15">
      <c r="A63" s="19" t="s">
        <v>142</v>
      </c>
      <c r="B63" s="7">
        <v>3500</v>
      </c>
      <c r="C63" s="7">
        <v>3100</v>
      </c>
      <c r="D63" s="7">
        <v>57</v>
      </c>
      <c r="E63" s="7">
        <v>175800</v>
      </c>
    </row>
    <row r="64" spans="1:5" ht="15">
      <c r="A64" s="19"/>
      <c r="B64" s="7"/>
      <c r="C64" s="7"/>
      <c r="D64" s="7"/>
      <c r="E64" s="7"/>
    </row>
    <row r="65" spans="1:5" ht="15">
      <c r="A65" s="19" t="s">
        <v>143</v>
      </c>
      <c r="B65" s="7">
        <f>500+100+300+500+500+1000+300+400</f>
        <v>3600</v>
      </c>
      <c r="C65" s="7">
        <f>500+100+300+400+500+900+200+400</f>
        <v>3300</v>
      </c>
      <c r="D65" s="7">
        <f>+(39+38+37+48+51+52+37+51)/8</f>
        <v>44.125</v>
      </c>
      <c r="E65" s="7">
        <f>21500+5400+15000+24300+25000+45000+13000+20500</f>
        <v>169700</v>
      </c>
    </row>
    <row r="66" spans="1:5" ht="15">
      <c r="A66" s="18"/>
      <c r="B66" s="11"/>
      <c r="C66" s="11"/>
      <c r="D66" s="11"/>
      <c r="E66" s="11"/>
    </row>
    <row r="67" spans="1:5" ht="15">
      <c r="A67" s="5" t="s">
        <v>152</v>
      </c>
      <c r="B67" s="7"/>
      <c r="C67" s="7"/>
      <c r="D67" s="7"/>
      <c r="E67" s="7"/>
    </row>
    <row r="68" spans="1:5" ht="15">
      <c r="A68" s="5"/>
      <c r="B68" s="7"/>
      <c r="C68" s="7"/>
      <c r="D68" s="12"/>
      <c r="E68" s="7"/>
    </row>
    <row r="69" spans="1:6" ht="63.75" customHeight="1">
      <c r="A69" s="43" t="s">
        <v>165</v>
      </c>
      <c r="B69" s="43"/>
      <c r="C69" s="43"/>
      <c r="D69" s="43"/>
      <c r="E69" s="43"/>
      <c r="F69" s="43"/>
    </row>
    <row r="70" spans="1:5" ht="15">
      <c r="A70" s="44" t="s">
        <v>146</v>
      </c>
      <c r="B70" s="12"/>
      <c r="C70" s="12"/>
      <c r="D70" s="7"/>
      <c r="E70" s="7"/>
    </row>
    <row r="71" spans="1:5" ht="15">
      <c r="A71" s="5"/>
      <c r="B71" s="7"/>
      <c r="C71" s="7"/>
      <c r="D71" s="7"/>
      <c r="E71" s="7"/>
    </row>
    <row r="72" spans="1:5" ht="15">
      <c r="A72" s="5"/>
      <c r="B72" s="7"/>
      <c r="C72" s="7"/>
      <c r="D72" s="7"/>
      <c r="E72" s="7"/>
    </row>
    <row r="73" spans="1:5" ht="15">
      <c r="A73" s="5"/>
      <c r="B73" s="7"/>
      <c r="C73" s="7"/>
      <c r="D73" s="7"/>
      <c r="E73" s="7"/>
    </row>
    <row r="74" spans="1:5" ht="15">
      <c r="A74" s="5"/>
      <c r="B74" s="7"/>
      <c r="C74" s="7"/>
      <c r="D74" s="7"/>
      <c r="E74" s="7"/>
    </row>
    <row r="75" spans="1:5" ht="15">
      <c r="A75" s="5"/>
      <c r="B75" s="7"/>
      <c r="C75" s="7"/>
      <c r="D75" s="7"/>
      <c r="E75" s="7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</sheetData>
  <sheetProtection/>
  <mergeCells count="1">
    <mergeCell ref="A69:F69"/>
  </mergeCells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164</v>
      </c>
    </row>
    <row r="3" ht="15">
      <c r="A3" s="4" t="s">
        <v>0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SUM(B7:B65)</f>
        <v>100000</v>
      </c>
      <c r="C6" s="6">
        <f>SUM(C7:C65)</f>
        <v>95000</v>
      </c>
      <c r="D6" s="7">
        <v>54</v>
      </c>
      <c r="E6" s="6">
        <f>SUM(E7:E65)</f>
        <v>5102600</v>
      </c>
    </row>
    <row r="7" spans="1:5" ht="15">
      <c r="A7" s="19" t="s">
        <v>86</v>
      </c>
      <c r="B7" s="8">
        <v>0</v>
      </c>
      <c r="C7" s="8">
        <v>0</v>
      </c>
      <c r="D7" s="8">
        <v>0</v>
      </c>
      <c r="E7" s="8">
        <v>0</v>
      </c>
    </row>
    <row r="8" spans="1:5" ht="15">
      <c r="A8" s="19" t="s">
        <v>87</v>
      </c>
      <c r="B8" s="8" t="s">
        <v>2</v>
      </c>
      <c r="C8" s="8" t="s">
        <v>2</v>
      </c>
      <c r="D8" s="8" t="s">
        <v>2</v>
      </c>
      <c r="E8" s="8" t="s">
        <v>2</v>
      </c>
    </row>
    <row r="9" spans="1:5" ht="15">
      <c r="A9" s="19" t="s">
        <v>88</v>
      </c>
      <c r="B9" s="10" t="s">
        <v>2</v>
      </c>
      <c r="C9" s="10" t="s">
        <v>2</v>
      </c>
      <c r="D9" s="10" t="s">
        <v>2</v>
      </c>
      <c r="E9" s="10" t="s">
        <v>2</v>
      </c>
    </row>
    <row r="10" spans="1:5" ht="15">
      <c r="A10" s="19" t="s">
        <v>89</v>
      </c>
      <c r="B10" s="7">
        <v>300</v>
      </c>
      <c r="C10" s="7">
        <v>300</v>
      </c>
      <c r="D10" s="7">
        <v>49</v>
      </c>
      <c r="E10" s="7">
        <v>14800</v>
      </c>
    </row>
    <row r="11" spans="1:5" ht="15">
      <c r="A11" s="19" t="s">
        <v>90</v>
      </c>
      <c r="B11" s="7">
        <v>6500</v>
      </c>
      <c r="C11" s="7">
        <v>6300</v>
      </c>
      <c r="D11" s="7">
        <v>52</v>
      </c>
      <c r="E11" s="7">
        <v>326700</v>
      </c>
    </row>
    <row r="12" spans="1:5" ht="15">
      <c r="A12" s="19" t="s">
        <v>91</v>
      </c>
      <c r="B12" s="10" t="s">
        <v>2</v>
      </c>
      <c r="C12" s="10" t="s">
        <v>2</v>
      </c>
      <c r="D12" s="10" t="s">
        <v>2</v>
      </c>
      <c r="E12" s="10" t="s">
        <v>2</v>
      </c>
    </row>
    <row r="13" spans="1:5" ht="15">
      <c r="A13" s="19" t="s">
        <v>92</v>
      </c>
      <c r="B13" s="8">
        <v>0</v>
      </c>
      <c r="C13" s="8">
        <v>0</v>
      </c>
      <c r="D13" s="8">
        <v>0</v>
      </c>
      <c r="E13" s="8">
        <v>0</v>
      </c>
    </row>
    <row r="14" spans="1:5" ht="15">
      <c r="A14" s="19" t="s">
        <v>93</v>
      </c>
      <c r="B14" s="10" t="s">
        <v>2</v>
      </c>
      <c r="C14" s="10" t="s">
        <v>2</v>
      </c>
      <c r="D14" s="10" t="s">
        <v>2</v>
      </c>
      <c r="E14" s="10" t="s">
        <v>2</v>
      </c>
    </row>
    <row r="15" spans="1:5" ht="15">
      <c r="A15" s="19" t="s">
        <v>94</v>
      </c>
      <c r="B15" s="8">
        <v>0</v>
      </c>
      <c r="C15" s="8">
        <v>0</v>
      </c>
      <c r="D15" s="8">
        <v>0</v>
      </c>
      <c r="E15" s="8">
        <v>0</v>
      </c>
    </row>
    <row r="16" spans="1:5" ht="15">
      <c r="A16" s="19" t="s">
        <v>95</v>
      </c>
      <c r="B16" s="10" t="s">
        <v>2</v>
      </c>
      <c r="C16" s="10" t="s">
        <v>2</v>
      </c>
      <c r="D16" s="10" t="s">
        <v>2</v>
      </c>
      <c r="E16" s="10" t="s">
        <v>2</v>
      </c>
    </row>
    <row r="17" spans="1:5" ht="15">
      <c r="A17" s="19" t="s">
        <v>96</v>
      </c>
      <c r="B17" s="10" t="s">
        <v>2</v>
      </c>
      <c r="C17" s="10" t="s">
        <v>2</v>
      </c>
      <c r="D17" s="10" t="s">
        <v>2</v>
      </c>
      <c r="E17" s="10" t="s">
        <v>2</v>
      </c>
    </row>
    <row r="18" spans="1:5" ht="15">
      <c r="A18" s="19" t="s">
        <v>97</v>
      </c>
      <c r="B18" s="8">
        <v>0</v>
      </c>
      <c r="C18" s="8">
        <v>0</v>
      </c>
      <c r="D18" s="8">
        <v>0</v>
      </c>
      <c r="E18" s="8">
        <v>0</v>
      </c>
    </row>
    <row r="19" spans="1:5" ht="15">
      <c r="A19" s="19" t="s">
        <v>98</v>
      </c>
      <c r="B19" s="8">
        <v>0</v>
      </c>
      <c r="C19" s="8">
        <v>0</v>
      </c>
      <c r="D19" s="8">
        <v>0</v>
      </c>
      <c r="E19" s="8">
        <v>0</v>
      </c>
    </row>
    <row r="20" spans="1:5" ht="15">
      <c r="A20" s="19" t="s">
        <v>99</v>
      </c>
      <c r="B20" s="7">
        <v>900</v>
      </c>
      <c r="C20" s="7">
        <v>900</v>
      </c>
      <c r="D20" s="7">
        <v>51</v>
      </c>
      <c r="E20" s="7">
        <v>45600</v>
      </c>
    </row>
    <row r="21" spans="1:5" ht="15">
      <c r="A21" s="19" t="s">
        <v>100</v>
      </c>
      <c r="B21" s="8" t="s">
        <v>2</v>
      </c>
      <c r="C21" s="8" t="s">
        <v>2</v>
      </c>
      <c r="D21" s="8" t="s">
        <v>2</v>
      </c>
      <c r="E21" s="8" t="s">
        <v>2</v>
      </c>
    </row>
    <row r="22" spans="1:5" ht="15">
      <c r="A22" s="19" t="s">
        <v>101</v>
      </c>
      <c r="B22" s="8" t="s">
        <v>2</v>
      </c>
      <c r="C22" s="8" t="s">
        <v>2</v>
      </c>
      <c r="D22" s="8" t="s">
        <v>2</v>
      </c>
      <c r="E22" s="8" t="s">
        <v>2</v>
      </c>
    </row>
    <row r="23" spans="1:5" ht="15">
      <c r="A23" s="19" t="s">
        <v>102</v>
      </c>
      <c r="B23" s="8">
        <v>0</v>
      </c>
      <c r="C23" s="8">
        <v>0</v>
      </c>
      <c r="D23" s="8">
        <v>0</v>
      </c>
      <c r="E23" s="8">
        <v>0</v>
      </c>
    </row>
    <row r="24" spans="1:5" ht="15">
      <c r="A24" s="19" t="s">
        <v>103</v>
      </c>
      <c r="B24" s="7">
        <v>10400</v>
      </c>
      <c r="C24" s="7">
        <v>10100</v>
      </c>
      <c r="D24" s="7">
        <v>57</v>
      </c>
      <c r="E24" s="7">
        <v>579400</v>
      </c>
    </row>
    <row r="25" spans="1:5" ht="15">
      <c r="A25" s="19" t="s">
        <v>104</v>
      </c>
      <c r="B25" s="8">
        <v>0</v>
      </c>
      <c r="C25" s="8">
        <v>0</v>
      </c>
      <c r="D25" s="8">
        <v>0</v>
      </c>
      <c r="E25" s="8">
        <v>0</v>
      </c>
    </row>
    <row r="26" spans="1:5" ht="15">
      <c r="A26" s="19" t="s">
        <v>105</v>
      </c>
      <c r="B26" s="8">
        <v>0</v>
      </c>
      <c r="C26" s="8">
        <v>0</v>
      </c>
      <c r="D26" s="8">
        <v>0</v>
      </c>
      <c r="E26" s="8">
        <v>0</v>
      </c>
    </row>
    <row r="27" spans="1:5" ht="15">
      <c r="A27" s="19" t="s">
        <v>106</v>
      </c>
      <c r="B27" s="8">
        <v>0</v>
      </c>
      <c r="C27" s="8">
        <v>0</v>
      </c>
      <c r="D27" s="8">
        <v>0</v>
      </c>
      <c r="E27" s="8">
        <v>0</v>
      </c>
    </row>
    <row r="28" spans="1:5" ht="15">
      <c r="A28" s="19" t="s">
        <v>107</v>
      </c>
      <c r="B28" s="7">
        <v>900</v>
      </c>
      <c r="C28" s="7">
        <v>700</v>
      </c>
      <c r="D28" s="7">
        <v>39</v>
      </c>
      <c r="E28" s="8" t="s">
        <v>2</v>
      </c>
    </row>
    <row r="29" spans="1:5" ht="15">
      <c r="A29" s="19" t="s">
        <v>108</v>
      </c>
      <c r="B29" s="8" t="s">
        <v>2</v>
      </c>
      <c r="C29" s="8" t="s">
        <v>2</v>
      </c>
      <c r="D29" s="8" t="s">
        <v>2</v>
      </c>
      <c r="E29" s="8" t="s">
        <v>2</v>
      </c>
    </row>
    <row r="30" spans="1:5" ht="15">
      <c r="A30" s="19" t="s">
        <v>109</v>
      </c>
      <c r="B30" s="7">
        <v>13900</v>
      </c>
      <c r="C30" s="7">
        <v>13000</v>
      </c>
      <c r="D30" s="7">
        <v>60</v>
      </c>
      <c r="E30" s="7">
        <v>775400</v>
      </c>
    </row>
    <row r="31" spans="1:5" ht="15">
      <c r="A31" s="19" t="s">
        <v>110</v>
      </c>
      <c r="B31" s="7">
        <v>1100</v>
      </c>
      <c r="C31" s="7">
        <v>900</v>
      </c>
      <c r="D31" s="7">
        <v>50</v>
      </c>
      <c r="E31" s="7">
        <v>44800</v>
      </c>
    </row>
    <row r="32" spans="1:5" ht="15">
      <c r="A32" s="19" t="s">
        <v>111</v>
      </c>
      <c r="B32" s="7">
        <v>11600</v>
      </c>
      <c r="C32" s="7">
        <v>11200</v>
      </c>
      <c r="D32" s="7">
        <v>51</v>
      </c>
      <c r="E32" s="7">
        <v>573200</v>
      </c>
    </row>
    <row r="33" spans="1:5" ht="15">
      <c r="A33" s="19" t="s">
        <v>112</v>
      </c>
      <c r="B33" s="8" t="s">
        <v>2</v>
      </c>
      <c r="C33" s="8" t="s">
        <v>2</v>
      </c>
      <c r="D33" s="8" t="s">
        <v>2</v>
      </c>
      <c r="E33" s="8" t="s">
        <v>2</v>
      </c>
    </row>
    <row r="34" spans="1:5" ht="15">
      <c r="A34" s="20" t="s">
        <v>113</v>
      </c>
      <c r="B34" s="8" t="s">
        <v>2</v>
      </c>
      <c r="C34" s="8" t="s">
        <v>2</v>
      </c>
      <c r="D34" s="8" t="s">
        <v>2</v>
      </c>
      <c r="E34" s="8" t="s">
        <v>2</v>
      </c>
    </row>
    <row r="35" spans="1:5" ht="15">
      <c r="A35" s="19" t="s">
        <v>114</v>
      </c>
      <c r="B35" s="7">
        <v>8300</v>
      </c>
      <c r="C35" s="7">
        <v>8000</v>
      </c>
      <c r="D35" s="7">
        <v>53</v>
      </c>
      <c r="E35" s="7">
        <v>426400</v>
      </c>
    </row>
    <row r="36" spans="1:5" ht="15">
      <c r="A36" s="19" t="s">
        <v>115</v>
      </c>
      <c r="B36" s="7">
        <v>1600</v>
      </c>
      <c r="C36" s="7">
        <v>1300</v>
      </c>
      <c r="D36" s="7">
        <v>60</v>
      </c>
      <c r="E36" s="7">
        <v>78400</v>
      </c>
    </row>
    <row r="37" spans="1:5" ht="15">
      <c r="A37" s="19" t="s">
        <v>116</v>
      </c>
      <c r="B37" s="7">
        <v>3500</v>
      </c>
      <c r="C37" s="7">
        <v>3400</v>
      </c>
      <c r="D37" s="7">
        <v>50</v>
      </c>
      <c r="E37" s="7">
        <v>171100</v>
      </c>
    </row>
    <row r="38" spans="1:5" ht="15">
      <c r="A38" s="19" t="s">
        <v>117</v>
      </c>
      <c r="B38" s="7">
        <v>8500</v>
      </c>
      <c r="C38" s="7">
        <v>8200</v>
      </c>
      <c r="D38" s="7">
        <v>51</v>
      </c>
      <c r="E38" s="7">
        <v>417400</v>
      </c>
    </row>
    <row r="39" spans="1:5" ht="15">
      <c r="A39" s="19" t="s">
        <v>118</v>
      </c>
      <c r="B39" s="8">
        <v>0</v>
      </c>
      <c r="C39" s="8">
        <v>0</v>
      </c>
      <c r="D39" s="8">
        <v>0</v>
      </c>
      <c r="E39" s="8">
        <v>0</v>
      </c>
    </row>
    <row r="40" spans="1:5" ht="15">
      <c r="A40" s="19" t="s">
        <v>119</v>
      </c>
      <c r="B40" s="7">
        <v>12000</v>
      </c>
      <c r="C40" s="7">
        <v>11600</v>
      </c>
      <c r="D40" s="7">
        <v>56</v>
      </c>
      <c r="E40" s="7">
        <v>653600</v>
      </c>
    </row>
    <row r="41" spans="1:5" ht="15">
      <c r="A41" s="19" t="s">
        <v>120</v>
      </c>
      <c r="B41" s="8">
        <v>0</v>
      </c>
      <c r="C41" s="8">
        <v>0</v>
      </c>
      <c r="D41" s="8">
        <v>0</v>
      </c>
      <c r="E41" s="8">
        <v>0</v>
      </c>
    </row>
    <row r="42" spans="1:5" ht="15">
      <c r="A42" s="19" t="s">
        <v>121</v>
      </c>
      <c r="B42" s="8">
        <v>0</v>
      </c>
      <c r="C42" s="8">
        <v>0</v>
      </c>
      <c r="D42" s="8">
        <v>0</v>
      </c>
      <c r="E42" s="8">
        <v>0</v>
      </c>
    </row>
    <row r="43" spans="1:5" ht="15">
      <c r="A43" s="19" t="s">
        <v>122</v>
      </c>
      <c r="B43" s="8">
        <v>0</v>
      </c>
      <c r="C43" s="8">
        <v>0</v>
      </c>
      <c r="D43" s="8">
        <v>0</v>
      </c>
      <c r="E43" s="8">
        <v>0</v>
      </c>
    </row>
    <row r="44" spans="1:5" ht="15">
      <c r="A44" s="19" t="s">
        <v>123</v>
      </c>
      <c r="B44" s="8">
        <v>0</v>
      </c>
      <c r="C44" s="8">
        <v>0</v>
      </c>
      <c r="D44" s="8">
        <v>0</v>
      </c>
      <c r="E44" s="8">
        <v>0</v>
      </c>
    </row>
    <row r="45" spans="1:5" ht="15">
      <c r="A45" s="19" t="s">
        <v>124</v>
      </c>
      <c r="B45" s="8">
        <v>0</v>
      </c>
      <c r="C45" s="8">
        <v>0</v>
      </c>
      <c r="D45" s="8">
        <v>0</v>
      </c>
      <c r="E45" s="8">
        <v>0</v>
      </c>
    </row>
    <row r="46" spans="1:5" ht="15">
      <c r="A46" s="19" t="s">
        <v>125</v>
      </c>
      <c r="B46" s="8" t="s">
        <v>2</v>
      </c>
      <c r="C46" s="8" t="s">
        <v>2</v>
      </c>
      <c r="D46" s="8" t="s">
        <v>2</v>
      </c>
      <c r="E46" s="8" t="s">
        <v>2</v>
      </c>
    </row>
    <row r="47" spans="1:5" ht="15">
      <c r="A47" s="19" t="s">
        <v>126</v>
      </c>
      <c r="B47" s="8">
        <v>0</v>
      </c>
      <c r="C47" s="8">
        <v>0</v>
      </c>
      <c r="D47" s="8">
        <v>0</v>
      </c>
      <c r="E47" s="8">
        <v>0</v>
      </c>
    </row>
    <row r="48" spans="1:5" ht="15">
      <c r="A48" s="19" t="s">
        <v>127</v>
      </c>
      <c r="B48" s="8">
        <v>0</v>
      </c>
      <c r="C48" s="8">
        <v>0</v>
      </c>
      <c r="D48" s="8">
        <v>0</v>
      </c>
      <c r="E48" s="8">
        <v>0</v>
      </c>
    </row>
    <row r="49" spans="1:5" ht="15">
      <c r="A49" s="19" t="s">
        <v>128</v>
      </c>
      <c r="B49" s="8" t="s">
        <v>2</v>
      </c>
      <c r="C49" s="8" t="s">
        <v>2</v>
      </c>
      <c r="D49" s="8" t="s">
        <v>2</v>
      </c>
      <c r="E49" s="8" t="s">
        <v>2</v>
      </c>
    </row>
    <row r="50" spans="1:5" ht="15">
      <c r="A50" s="19" t="s">
        <v>129</v>
      </c>
      <c r="B50" s="8" t="s">
        <v>2</v>
      </c>
      <c r="C50" s="8" t="s">
        <v>2</v>
      </c>
      <c r="D50" s="8" t="s">
        <v>2</v>
      </c>
      <c r="E50" s="8" t="s">
        <v>2</v>
      </c>
    </row>
    <row r="51" spans="1:5" ht="15">
      <c r="A51" s="19" t="s">
        <v>130</v>
      </c>
      <c r="B51" s="7">
        <v>6300</v>
      </c>
      <c r="C51" s="7">
        <v>6100</v>
      </c>
      <c r="D51" s="7">
        <v>51</v>
      </c>
      <c r="E51" s="7">
        <v>311200</v>
      </c>
    </row>
    <row r="52" spans="1:5" ht="15">
      <c r="A52" s="19" t="s">
        <v>131</v>
      </c>
      <c r="B52" s="7">
        <v>1600</v>
      </c>
      <c r="C52" s="7">
        <v>1500</v>
      </c>
      <c r="D52" s="7">
        <v>50</v>
      </c>
      <c r="E52" s="7">
        <v>74700</v>
      </c>
    </row>
    <row r="53" spans="1:5" ht="15">
      <c r="A53" s="20" t="s">
        <v>132</v>
      </c>
      <c r="B53" s="8" t="s">
        <v>2</v>
      </c>
      <c r="C53" s="8" t="s">
        <v>2</v>
      </c>
      <c r="D53" s="8" t="s">
        <v>2</v>
      </c>
      <c r="E53" s="8" t="s">
        <v>2</v>
      </c>
    </row>
    <row r="54" spans="1:5" ht="15">
      <c r="A54" s="19" t="s">
        <v>133</v>
      </c>
      <c r="B54" s="8" t="s">
        <v>2</v>
      </c>
      <c r="C54" s="8" t="s">
        <v>2</v>
      </c>
      <c r="D54" s="8" t="s">
        <v>2</v>
      </c>
      <c r="E54" s="8" t="s">
        <v>2</v>
      </c>
    </row>
    <row r="55" spans="1:5" ht="15">
      <c r="A55" s="19" t="s">
        <v>134</v>
      </c>
      <c r="B55" s="8">
        <v>0</v>
      </c>
      <c r="C55" s="8">
        <v>0</v>
      </c>
      <c r="D55" s="8">
        <v>0</v>
      </c>
      <c r="E55" s="8">
        <v>0</v>
      </c>
    </row>
    <row r="56" spans="1:5" ht="15">
      <c r="A56" s="19" t="s">
        <v>135</v>
      </c>
      <c r="B56" s="7">
        <v>1100</v>
      </c>
      <c r="C56" s="7">
        <v>1100</v>
      </c>
      <c r="D56" s="7">
        <v>48</v>
      </c>
      <c r="E56" s="7">
        <v>52400</v>
      </c>
    </row>
    <row r="57" spans="1:5" ht="15">
      <c r="A57" s="19" t="s">
        <v>136</v>
      </c>
      <c r="B57" s="8">
        <v>0</v>
      </c>
      <c r="C57" s="8">
        <v>0</v>
      </c>
      <c r="D57" s="8">
        <v>0</v>
      </c>
      <c r="E57" s="8">
        <v>0</v>
      </c>
    </row>
    <row r="58" spans="1:5" ht="15">
      <c r="A58" s="19" t="s">
        <v>137</v>
      </c>
      <c r="B58" s="8">
        <v>0</v>
      </c>
      <c r="C58" s="8">
        <v>0</v>
      </c>
      <c r="D58" s="8">
        <v>0</v>
      </c>
      <c r="E58" s="8">
        <v>0</v>
      </c>
    </row>
    <row r="59" spans="1:5" ht="15">
      <c r="A59" s="19" t="s">
        <v>138</v>
      </c>
      <c r="B59" s="8" t="s">
        <v>2</v>
      </c>
      <c r="C59" s="8" t="s">
        <v>2</v>
      </c>
      <c r="D59" s="8" t="s">
        <v>2</v>
      </c>
      <c r="E59" s="8" t="s">
        <v>2</v>
      </c>
    </row>
    <row r="60" spans="1:5" ht="15">
      <c r="A60" s="19" t="s">
        <v>139</v>
      </c>
      <c r="B60" s="7">
        <v>4300</v>
      </c>
      <c r="C60" s="7">
        <v>4100</v>
      </c>
      <c r="D60" s="7">
        <v>54</v>
      </c>
      <c r="E60" s="7">
        <v>221100</v>
      </c>
    </row>
    <row r="61" spans="1:5" ht="15">
      <c r="A61" s="19" t="s">
        <v>140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s="19" t="s">
        <v>141</v>
      </c>
      <c r="B62" s="7">
        <v>1800</v>
      </c>
      <c r="C62" s="7">
        <v>1500</v>
      </c>
      <c r="D62" s="7">
        <v>59</v>
      </c>
      <c r="E62" s="7">
        <v>88900</v>
      </c>
    </row>
    <row r="63" spans="1:5" ht="15">
      <c r="A63" s="19" t="s">
        <v>142</v>
      </c>
      <c r="B63" s="7">
        <v>2800</v>
      </c>
      <c r="C63" s="7">
        <v>2400</v>
      </c>
      <c r="D63" s="7">
        <v>58</v>
      </c>
      <c r="E63" s="7">
        <v>139500</v>
      </c>
    </row>
    <row r="64" spans="1:5" ht="15">
      <c r="A64" s="19"/>
      <c r="B64" s="7"/>
      <c r="C64" s="7"/>
      <c r="D64" s="7"/>
      <c r="E64" s="7"/>
    </row>
    <row r="65" spans="1:5" ht="15">
      <c r="A65" s="19" t="s">
        <v>143</v>
      </c>
      <c r="B65" s="7">
        <f>100+100+100+300+300+700+600+400</f>
        <v>2600</v>
      </c>
      <c r="C65" s="7">
        <f>100+100+100+300+300+600+600+300</f>
        <v>2400</v>
      </c>
      <c r="D65" s="7">
        <f>+(39+38+37+48+51+52+37+46)/8</f>
        <v>43.5</v>
      </c>
      <c r="E65" s="7">
        <f>3900+3800+3700+14300+15300+31100+22100+13800</f>
        <v>108000</v>
      </c>
    </row>
    <row r="66" spans="1:5" ht="15">
      <c r="A66" s="18"/>
      <c r="B66" s="11"/>
      <c r="C66" s="11"/>
      <c r="D66" s="11"/>
      <c r="E66" s="11"/>
    </row>
    <row r="67" spans="1:5" ht="15">
      <c r="A67" s="5" t="s">
        <v>152</v>
      </c>
      <c r="B67" s="7"/>
      <c r="C67" s="7"/>
      <c r="D67" s="7"/>
      <c r="E67" s="7"/>
    </row>
    <row r="68" spans="1:5" ht="15">
      <c r="A68" s="5"/>
      <c r="B68" s="7"/>
      <c r="C68" s="7"/>
      <c r="D68" s="12"/>
      <c r="E68" s="7"/>
    </row>
    <row r="69" spans="1:6" ht="59.25" customHeight="1">
      <c r="A69" s="43" t="s">
        <v>165</v>
      </c>
      <c r="B69" s="43"/>
      <c r="C69" s="43"/>
      <c r="D69" s="43"/>
      <c r="E69" s="43"/>
      <c r="F69" s="43"/>
    </row>
    <row r="70" spans="2:5" ht="15">
      <c r="B70" s="12"/>
      <c r="C70" s="12"/>
      <c r="D70" s="12"/>
      <c r="E70" s="7"/>
    </row>
    <row r="71" spans="1:5" ht="15">
      <c r="A71" s="5"/>
      <c r="B71" s="7"/>
      <c r="C71" s="7"/>
      <c r="D71" s="7"/>
      <c r="E71" s="7"/>
    </row>
    <row r="72" spans="1:5" ht="15">
      <c r="A72" s="5"/>
      <c r="B72" s="7"/>
      <c r="C72" s="7"/>
      <c r="D72" s="7"/>
      <c r="E72" s="7"/>
    </row>
    <row r="73" spans="1:5" ht="15">
      <c r="A73" s="5"/>
      <c r="B73" s="7"/>
      <c r="C73" s="7"/>
      <c r="D73" s="7"/>
      <c r="E73" s="7"/>
    </row>
    <row r="74" spans="1:5" ht="15">
      <c r="A74" s="5"/>
      <c r="B74" s="7"/>
      <c r="C74" s="7"/>
      <c r="D74" s="7"/>
      <c r="E74" s="7"/>
    </row>
    <row r="75" spans="1:5" ht="15">
      <c r="A75" s="5"/>
      <c r="B75" s="7"/>
      <c r="C75" s="7"/>
      <c r="D75" s="7"/>
      <c r="E75" s="7"/>
    </row>
    <row r="76" spans="1:2" ht="15">
      <c r="A76" s="5"/>
      <c r="B76" s="7"/>
    </row>
    <row r="77" spans="1:2" ht="15">
      <c r="A77" s="5"/>
      <c r="B77" s="7"/>
    </row>
    <row r="78" spans="1:2" ht="15">
      <c r="A78" s="5"/>
      <c r="B78" s="7"/>
    </row>
    <row r="79" spans="1:2" ht="15">
      <c r="A79" s="5"/>
      <c r="B79" s="7"/>
    </row>
    <row r="80" spans="1:2" ht="15">
      <c r="A80" s="5"/>
      <c r="B80" s="7"/>
    </row>
    <row r="81" spans="1:2" ht="15">
      <c r="A81" s="5"/>
      <c r="B81" s="7"/>
    </row>
    <row r="82" spans="1:2" ht="15">
      <c r="A82" s="5"/>
      <c r="B82" s="7"/>
    </row>
    <row r="83" spans="1:2" ht="15">
      <c r="A83" s="5"/>
      <c r="B83" s="7"/>
    </row>
    <row r="84" spans="1:2" ht="15">
      <c r="A84" s="5"/>
      <c r="B84" s="7"/>
    </row>
    <row r="85" spans="1:2" ht="15">
      <c r="A85" s="5"/>
      <c r="B85" s="7"/>
    </row>
    <row r="86" spans="1:2" ht="15">
      <c r="A86" s="5"/>
      <c r="B86" s="7"/>
    </row>
    <row r="87" spans="1:2" ht="15">
      <c r="A87" s="5"/>
      <c r="B87" s="7"/>
    </row>
    <row r="88" spans="1:2" ht="15">
      <c r="A88" s="5"/>
      <c r="B88" s="7"/>
    </row>
    <row r="89" spans="1:2" ht="15">
      <c r="A89" s="5"/>
      <c r="B89" s="7"/>
    </row>
    <row r="90" spans="1:2" ht="15">
      <c r="A90" s="5"/>
      <c r="B90" s="7"/>
    </row>
    <row r="91" spans="1:2" ht="15">
      <c r="A91" s="5"/>
      <c r="B91" s="7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5"/>
      <c r="B99" s="5"/>
    </row>
    <row r="100" spans="1:2" ht="15">
      <c r="A100" s="5"/>
      <c r="B100" s="5"/>
    </row>
    <row r="101" spans="1:2" ht="15">
      <c r="A101" s="5"/>
      <c r="B101" s="5"/>
    </row>
    <row r="102" spans="1:2" ht="15">
      <c r="A102" s="5"/>
      <c r="B102" s="5"/>
    </row>
    <row r="103" spans="1:2" ht="15">
      <c r="A103" s="5"/>
      <c r="B103" s="5"/>
    </row>
    <row r="104" spans="1:2" ht="15">
      <c r="A104" s="5"/>
      <c r="B104" s="5"/>
    </row>
    <row r="105" spans="1:2" ht="15">
      <c r="A105" s="5"/>
      <c r="B105" s="5"/>
    </row>
    <row r="106" spans="1:2" ht="15">
      <c r="A106" s="5"/>
      <c r="B106" s="5"/>
    </row>
    <row r="107" spans="1:2" ht="15">
      <c r="A107" s="5"/>
      <c r="B107" s="5"/>
    </row>
    <row r="108" spans="1:2" ht="15">
      <c r="A108" s="5"/>
      <c r="B108" s="5"/>
    </row>
    <row r="109" spans="1:2" ht="15">
      <c r="A109" s="5"/>
      <c r="B109" s="5"/>
    </row>
    <row r="110" spans="1:2" ht="15">
      <c r="A110" s="5"/>
      <c r="B110" s="5"/>
    </row>
    <row r="111" spans="1:2" ht="15">
      <c r="A111" s="5"/>
      <c r="B111" s="5"/>
    </row>
    <row r="112" spans="1:2" ht="15">
      <c r="A112" s="5"/>
      <c r="B112" s="5"/>
    </row>
    <row r="113" spans="1:2" ht="15">
      <c r="A113" s="5"/>
      <c r="B113" s="5"/>
    </row>
    <row r="114" spans="1:2" ht="15">
      <c r="A114" s="5"/>
      <c r="B114" s="5"/>
    </row>
    <row r="115" spans="1:2" ht="15">
      <c r="A115" s="5"/>
      <c r="B115" s="5"/>
    </row>
    <row r="116" spans="1:2" ht="15">
      <c r="A116" s="5"/>
      <c r="B116" s="5"/>
    </row>
    <row r="117" spans="1:2" ht="15">
      <c r="A117" s="5"/>
      <c r="B117" s="5"/>
    </row>
    <row r="118" spans="1:2" ht="15">
      <c r="A118" s="5"/>
      <c r="B118" s="5"/>
    </row>
    <row r="119" spans="1:2" ht="15">
      <c r="A119" s="5"/>
      <c r="B119" s="5"/>
    </row>
    <row r="120" spans="1:2" ht="15">
      <c r="A120" s="5"/>
      <c r="B120" s="5"/>
    </row>
    <row r="121" spans="1:2" ht="15">
      <c r="A121" s="5"/>
      <c r="B121" s="5"/>
    </row>
    <row r="122" spans="1:2" ht="15">
      <c r="A122" s="5"/>
      <c r="B122" s="5"/>
    </row>
  </sheetData>
  <sheetProtection/>
  <mergeCells count="1">
    <mergeCell ref="A69:F6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166</v>
      </c>
    </row>
    <row r="3" ht="15">
      <c r="A3" s="48" t="s">
        <v>167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SUM(B7:B65)</f>
        <v>105000</v>
      </c>
      <c r="C6" s="6">
        <f>SUM(C7:C65)</f>
        <v>100000</v>
      </c>
      <c r="D6" s="7">
        <v>53</v>
      </c>
      <c r="E6" s="6">
        <f>SUM(E7:E65)</f>
        <v>5300000</v>
      </c>
    </row>
    <row r="7" spans="1:5" ht="15">
      <c r="A7" s="19" t="s">
        <v>86</v>
      </c>
      <c r="B7" s="8">
        <v>0</v>
      </c>
      <c r="C7" s="8">
        <v>0</v>
      </c>
      <c r="D7" s="8">
        <v>0</v>
      </c>
      <c r="E7" s="8">
        <v>0</v>
      </c>
    </row>
    <row r="8" spans="1:5" ht="15">
      <c r="A8" s="19" t="s">
        <v>87</v>
      </c>
      <c r="B8" s="10" t="s">
        <v>2</v>
      </c>
      <c r="C8" s="10" t="s">
        <v>2</v>
      </c>
      <c r="D8" s="10" t="s">
        <v>2</v>
      </c>
      <c r="E8" s="10" t="s">
        <v>2</v>
      </c>
    </row>
    <row r="9" spans="1:5" ht="15">
      <c r="A9" s="19" t="s">
        <v>88</v>
      </c>
      <c r="B9" s="10" t="s">
        <v>2</v>
      </c>
      <c r="C9" s="10" t="s">
        <v>2</v>
      </c>
      <c r="D9" s="10" t="s">
        <v>2</v>
      </c>
      <c r="E9" s="10" t="s">
        <v>2</v>
      </c>
    </row>
    <row r="10" spans="1:5" ht="15">
      <c r="A10" s="19" t="s">
        <v>89</v>
      </c>
      <c r="B10" s="49">
        <v>200</v>
      </c>
      <c r="C10" s="49">
        <v>200</v>
      </c>
      <c r="D10" s="49">
        <v>66</v>
      </c>
      <c r="E10" s="49">
        <v>13200</v>
      </c>
    </row>
    <row r="11" spans="1:5" ht="15">
      <c r="A11" s="19" t="s">
        <v>90</v>
      </c>
      <c r="B11" s="49">
        <v>7500</v>
      </c>
      <c r="C11" s="49">
        <v>6700</v>
      </c>
      <c r="D11" s="49">
        <v>52</v>
      </c>
      <c r="E11" s="49">
        <v>350800</v>
      </c>
    </row>
    <row r="12" spans="1:5" ht="15">
      <c r="A12" s="19" t="s">
        <v>91</v>
      </c>
      <c r="B12" s="10" t="s">
        <v>2</v>
      </c>
      <c r="C12" s="10" t="s">
        <v>2</v>
      </c>
      <c r="D12" s="10" t="s">
        <v>2</v>
      </c>
      <c r="E12" s="10" t="s">
        <v>2</v>
      </c>
    </row>
    <row r="13" spans="1:5" ht="15">
      <c r="A13" s="19" t="s">
        <v>92</v>
      </c>
      <c r="B13" s="8">
        <v>0</v>
      </c>
      <c r="C13" s="8">
        <v>0</v>
      </c>
      <c r="D13" s="8">
        <v>0</v>
      </c>
      <c r="E13" s="8">
        <v>0</v>
      </c>
    </row>
    <row r="14" spans="1:5" ht="15">
      <c r="A14" s="19" t="s">
        <v>93</v>
      </c>
      <c r="B14" s="8">
        <v>0</v>
      </c>
      <c r="C14" s="8">
        <v>0</v>
      </c>
      <c r="D14" s="8">
        <v>0</v>
      </c>
      <c r="E14" s="8">
        <v>0</v>
      </c>
    </row>
    <row r="15" spans="1:5" ht="15">
      <c r="A15" s="19" t="s">
        <v>94</v>
      </c>
      <c r="B15" s="8">
        <v>0</v>
      </c>
      <c r="C15" s="8">
        <v>0</v>
      </c>
      <c r="D15" s="8">
        <v>0</v>
      </c>
      <c r="E15" s="8">
        <v>0</v>
      </c>
    </row>
    <row r="16" spans="1:5" ht="15">
      <c r="A16" s="19" t="s">
        <v>95</v>
      </c>
      <c r="B16" s="49">
        <v>400</v>
      </c>
      <c r="C16" s="49">
        <v>400</v>
      </c>
      <c r="D16" s="49">
        <v>63</v>
      </c>
      <c r="E16" s="49">
        <v>25100</v>
      </c>
    </row>
    <row r="17" spans="1:5" ht="15">
      <c r="A17" s="19" t="s">
        <v>96</v>
      </c>
      <c r="B17" s="10" t="s">
        <v>2</v>
      </c>
      <c r="C17" s="10" t="s">
        <v>2</v>
      </c>
      <c r="D17" s="10" t="s">
        <v>2</v>
      </c>
      <c r="E17" s="10" t="s">
        <v>2</v>
      </c>
    </row>
    <row r="18" spans="1:5" ht="15">
      <c r="A18" s="19" t="s">
        <v>97</v>
      </c>
      <c r="B18" s="8">
        <v>0</v>
      </c>
      <c r="C18" s="8">
        <v>0</v>
      </c>
      <c r="D18" s="8">
        <v>0</v>
      </c>
      <c r="E18" s="8">
        <v>0</v>
      </c>
    </row>
    <row r="19" spans="1:5" ht="15">
      <c r="A19" s="19" t="s">
        <v>98</v>
      </c>
      <c r="B19" s="8" t="s">
        <v>2</v>
      </c>
      <c r="C19" s="8" t="s">
        <v>2</v>
      </c>
      <c r="D19" s="8" t="s">
        <v>2</v>
      </c>
      <c r="E19" s="8" t="s">
        <v>2</v>
      </c>
    </row>
    <row r="20" spans="1:5" ht="15">
      <c r="A20" s="19" t="s">
        <v>99</v>
      </c>
      <c r="B20" s="49">
        <v>1600</v>
      </c>
      <c r="C20" s="49">
        <v>1600</v>
      </c>
      <c r="D20" s="49">
        <v>71</v>
      </c>
      <c r="E20" s="49">
        <v>113400</v>
      </c>
    </row>
    <row r="21" spans="1:5" ht="15">
      <c r="A21" s="19" t="s">
        <v>100</v>
      </c>
      <c r="B21" s="49">
        <v>200</v>
      </c>
      <c r="C21" s="49">
        <v>100</v>
      </c>
      <c r="D21" s="49">
        <v>32</v>
      </c>
      <c r="E21" s="49">
        <v>3200</v>
      </c>
    </row>
    <row r="22" spans="1:5" ht="15">
      <c r="A22" s="19" t="s">
        <v>101</v>
      </c>
      <c r="B22" s="8">
        <v>0</v>
      </c>
      <c r="C22" s="8">
        <v>0</v>
      </c>
      <c r="D22" s="8">
        <v>0</v>
      </c>
      <c r="E22" s="8">
        <v>0</v>
      </c>
    </row>
    <row r="23" spans="1:5" ht="15">
      <c r="A23" s="19" t="s">
        <v>102</v>
      </c>
      <c r="B23" s="8">
        <v>0</v>
      </c>
      <c r="C23" s="8">
        <v>0</v>
      </c>
      <c r="D23" s="8">
        <v>0</v>
      </c>
      <c r="E23" s="8">
        <v>0</v>
      </c>
    </row>
    <row r="24" spans="1:5" ht="15">
      <c r="A24" s="19" t="s">
        <v>103</v>
      </c>
      <c r="B24" s="49">
        <v>9400</v>
      </c>
      <c r="C24" s="49">
        <v>9300</v>
      </c>
      <c r="D24" s="49">
        <v>54</v>
      </c>
      <c r="E24" s="49">
        <v>497700</v>
      </c>
    </row>
    <row r="25" spans="1:5" ht="15">
      <c r="A25" s="19" t="s">
        <v>104</v>
      </c>
      <c r="B25" s="8">
        <v>0</v>
      </c>
      <c r="C25" s="8">
        <v>0</v>
      </c>
      <c r="D25" s="8">
        <v>0</v>
      </c>
      <c r="E25" s="8">
        <v>0</v>
      </c>
    </row>
    <row r="26" spans="1:5" ht="15">
      <c r="A26" s="19" t="s">
        <v>105</v>
      </c>
      <c r="B26" s="8">
        <v>0</v>
      </c>
      <c r="C26" s="8">
        <v>0</v>
      </c>
      <c r="D26" s="8">
        <v>0</v>
      </c>
      <c r="E26" s="8">
        <v>0</v>
      </c>
    </row>
    <row r="27" spans="1:5" ht="15">
      <c r="A27" s="19" t="s">
        <v>106</v>
      </c>
      <c r="B27" s="8">
        <v>0</v>
      </c>
      <c r="C27" s="8">
        <v>0</v>
      </c>
      <c r="D27" s="8">
        <v>0</v>
      </c>
      <c r="E27" s="8">
        <v>0</v>
      </c>
    </row>
    <row r="28" spans="1:5" ht="15">
      <c r="A28" s="19" t="s">
        <v>107</v>
      </c>
      <c r="B28" s="49">
        <v>600</v>
      </c>
      <c r="C28" s="49">
        <v>600</v>
      </c>
      <c r="D28" s="49">
        <v>51</v>
      </c>
      <c r="E28" s="49">
        <v>30800</v>
      </c>
    </row>
    <row r="29" spans="1:5" ht="15">
      <c r="A29" s="19" t="s">
        <v>108</v>
      </c>
      <c r="B29" s="8" t="s">
        <v>2</v>
      </c>
      <c r="C29" s="8" t="s">
        <v>2</v>
      </c>
      <c r="D29" s="8" t="s">
        <v>2</v>
      </c>
      <c r="E29" s="8" t="s">
        <v>2</v>
      </c>
    </row>
    <row r="30" spans="1:5" ht="15">
      <c r="A30" s="19" t="s">
        <v>109</v>
      </c>
      <c r="B30" s="49">
        <v>12800</v>
      </c>
      <c r="C30" s="49">
        <v>11800</v>
      </c>
      <c r="D30" s="49">
        <v>62</v>
      </c>
      <c r="E30" s="49">
        <v>733500</v>
      </c>
    </row>
    <row r="31" spans="1:5" ht="15">
      <c r="A31" s="19" t="s">
        <v>110</v>
      </c>
      <c r="B31" s="49">
        <v>700</v>
      </c>
      <c r="C31" s="49">
        <v>700</v>
      </c>
      <c r="D31" s="49">
        <v>47</v>
      </c>
      <c r="E31" s="49">
        <v>33100</v>
      </c>
    </row>
    <row r="32" spans="1:5" ht="15">
      <c r="A32" s="19" t="s">
        <v>111</v>
      </c>
      <c r="B32" s="49">
        <v>13200</v>
      </c>
      <c r="C32" s="49">
        <v>12800</v>
      </c>
      <c r="D32" s="49">
        <v>54</v>
      </c>
      <c r="E32" s="49">
        <v>687100</v>
      </c>
    </row>
    <row r="33" spans="1:5" ht="15">
      <c r="A33" s="19" t="s">
        <v>112</v>
      </c>
      <c r="B33" s="8">
        <v>0</v>
      </c>
      <c r="C33" s="8">
        <v>0</v>
      </c>
      <c r="D33" s="8">
        <v>0</v>
      </c>
      <c r="E33" s="8">
        <v>0</v>
      </c>
    </row>
    <row r="34" spans="1:5" ht="15">
      <c r="A34" s="20" t="s">
        <v>113</v>
      </c>
      <c r="B34" s="8" t="s">
        <v>2</v>
      </c>
      <c r="C34" s="8" t="s">
        <v>2</v>
      </c>
      <c r="D34" s="8" t="s">
        <v>2</v>
      </c>
      <c r="E34" s="8" t="s">
        <v>2</v>
      </c>
    </row>
    <row r="35" spans="1:5" ht="15">
      <c r="A35" s="19" t="s">
        <v>114</v>
      </c>
      <c r="B35" s="49">
        <v>9800</v>
      </c>
      <c r="C35" s="49">
        <v>9400</v>
      </c>
      <c r="D35" s="49">
        <v>43</v>
      </c>
      <c r="E35" s="49">
        <v>402200</v>
      </c>
    </row>
    <row r="36" spans="1:5" ht="15">
      <c r="A36" s="19" t="s">
        <v>115</v>
      </c>
      <c r="B36" s="49">
        <v>1400</v>
      </c>
      <c r="C36" s="49">
        <v>1300</v>
      </c>
      <c r="D36" s="49">
        <v>52</v>
      </c>
      <c r="E36" s="49">
        <v>67300</v>
      </c>
    </row>
    <row r="37" spans="1:5" ht="15">
      <c r="A37" s="19" t="s">
        <v>116</v>
      </c>
      <c r="B37" s="49">
        <v>4100</v>
      </c>
      <c r="C37" s="49">
        <v>3500</v>
      </c>
      <c r="D37" s="49">
        <v>47</v>
      </c>
      <c r="E37" s="49">
        <v>163300</v>
      </c>
    </row>
    <row r="38" spans="1:5" ht="15">
      <c r="A38" s="19" t="s">
        <v>117</v>
      </c>
      <c r="B38" s="49">
        <v>9300</v>
      </c>
      <c r="C38" s="49">
        <v>8900</v>
      </c>
      <c r="D38" s="49">
        <v>57</v>
      </c>
      <c r="E38" s="49">
        <v>510500</v>
      </c>
    </row>
    <row r="39" spans="1:5" ht="15">
      <c r="A39" s="19" t="s">
        <v>118</v>
      </c>
      <c r="B39" s="8">
        <v>0</v>
      </c>
      <c r="C39" s="8">
        <v>0</v>
      </c>
      <c r="D39" s="8">
        <v>0</v>
      </c>
      <c r="E39" s="8">
        <v>0</v>
      </c>
    </row>
    <row r="40" spans="1:5" ht="15">
      <c r="A40" s="19" t="s">
        <v>119</v>
      </c>
      <c r="B40" s="49">
        <v>11800</v>
      </c>
      <c r="C40" s="49">
        <v>11200</v>
      </c>
      <c r="D40" s="49">
        <v>48</v>
      </c>
      <c r="E40" s="49">
        <v>538800</v>
      </c>
    </row>
    <row r="41" spans="1:5" ht="15">
      <c r="A41" s="19" t="s">
        <v>120</v>
      </c>
      <c r="B41" s="8" t="s">
        <v>2</v>
      </c>
      <c r="C41" s="8" t="s">
        <v>2</v>
      </c>
      <c r="D41" s="8" t="s">
        <v>2</v>
      </c>
      <c r="E41" s="8" t="s">
        <v>2</v>
      </c>
    </row>
    <row r="42" spans="1:5" ht="15">
      <c r="A42" s="19" t="s">
        <v>121</v>
      </c>
      <c r="B42" s="8">
        <v>0</v>
      </c>
      <c r="C42" s="8">
        <v>0</v>
      </c>
      <c r="D42" s="8">
        <v>0</v>
      </c>
      <c r="E42" s="8">
        <v>0</v>
      </c>
    </row>
    <row r="43" spans="1:5" ht="15">
      <c r="A43" s="19" t="s">
        <v>122</v>
      </c>
      <c r="B43" s="8">
        <v>0</v>
      </c>
      <c r="C43" s="8">
        <v>0</v>
      </c>
      <c r="D43" s="8">
        <v>0</v>
      </c>
      <c r="E43" s="8">
        <v>0</v>
      </c>
    </row>
    <row r="44" spans="1:5" ht="15">
      <c r="A44" s="19" t="s">
        <v>123</v>
      </c>
      <c r="B44" s="8" t="s">
        <v>2</v>
      </c>
      <c r="C44" s="8" t="s">
        <v>2</v>
      </c>
      <c r="D44" s="8" t="s">
        <v>2</v>
      </c>
      <c r="E44" s="8" t="s">
        <v>2</v>
      </c>
    </row>
    <row r="45" spans="1:5" ht="15">
      <c r="A45" s="19" t="s">
        <v>124</v>
      </c>
      <c r="B45" s="8">
        <v>0</v>
      </c>
      <c r="C45" s="8">
        <v>0</v>
      </c>
      <c r="D45" s="8">
        <v>0</v>
      </c>
      <c r="E45" s="8">
        <v>0</v>
      </c>
    </row>
    <row r="46" spans="1:5" ht="15">
      <c r="A46" s="19" t="s">
        <v>125</v>
      </c>
      <c r="B46" s="8" t="s">
        <v>2</v>
      </c>
      <c r="C46" s="8" t="s">
        <v>2</v>
      </c>
      <c r="D46" s="8" t="s">
        <v>2</v>
      </c>
      <c r="E46" s="8" t="s">
        <v>2</v>
      </c>
    </row>
    <row r="47" spans="1:5" ht="15">
      <c r="A47" s="19" t="s">
        <v>126</v>
      </c>
      <c r="B47" s="8">
        <v>0</v>
      </c>
      <c r="C47" s="8">
        <v>0</v>
      </c>
      <c r="D47" s="8">
        <v>0</v>
      </c>
      <c r="E47" s="8">
        <v>0</v>
      </c>
    </row>
    <row r="48" spans="1:5" ht="15">
      <c r="A48" s="19" t="s">
        <v>127</v>
      </c>
      <c r="B48" s="8">
        <v>0</v>
      </c>
      <c r="C48" s="8">
        <v>0</v>
      </c>
      <c r="D48" s="8">
        <v>0</v>
      </c>
      <c r="E48" s="8">
        <v>0</v>
      </c>
    </row>
    <row r="49" spans="1:5" ht="15">
      <c r="A49" s="19" t="s">
        <v>128</v>
      </c>
      <c r="B49" s="8">
        <v>0</v>
      </c>
      <c r="C49" s="8">
        <v>0</v>
      </c>
      <c r="D49" s="8">
        <v>0</v>
      </c>
      <c r="E49" s="8">
        <v>0</v>
      </c>
    </row>
    <row r="50" spans="1:5" ht="15">
      <c r="A50" s="19" t="s">
        <v>129</v>
      </c>
      <c r="B50" s="8" t="s">
        <v>2</v>
      </c>
      <c r="C50" s="8" t="s">
        <v>2</v>
      </c>
      <c r="D50" s="8" t="s">
        <v>2</v>
      </c>
      <c r="E50" s="8" t="s">
        <v>2</v>
      </c>
    </row>
    <row r="51" spans="1:5" ht="15">
      <c r="A51" s="19" t="s">
        <v>130</v>
      </c>
      <c r="B51" s="49">
        <v>7800</v>
      </c>
      <c r="C51" s="49">
        <v>7700</v>
      </c>
      <c r="D51" s="49">
        <v>53</v>
      </c>
      <c r="E51" s="49">
        <v>410200</v>
      </c>
    </row>
    <row r="52" spans="1:5" ht="15">
      <c r="A52" s="19" t="s">
        <v>131</v>
      </c>
      <c r="B52" s="49">
        <v>1500</v>
      </c>
      <c r="C52" s="49">
        <v>1500</v>
      </c>
      <c r="D52" s="49">
        <v>47</v>
      </c>
      <c r="E52" s="49">
        <v>71200</v>
      </c>
    </row>
    <row r="53" spans="1:5" ht="15">
      <c r="A53" s="20" t="s">
        <v>132</v>
      </c>
      <c r="B53" s="8" t="s">
        <v>2</v>
      </c>
      <c r="C53" s="8" t="s">
        <v>2</v>
      </c>
      <c r="D53" s="8" t="s">
        <v>2</v>
      </c>
      <c r="E53" s="8" t="s">
        <v>2</v>
      </c>
    </row>
    <row r="54" spans="1:5" ht="15">
      <c r="A54" s="19" t="s">
        <v>133</v>
      </c>
      <c r="B54" s="8" t="s">
        <v>2</v>
      </c>
      <c r="C54" s="8" t="s">
        <v>2</v>
      </c>
      <c r="D54" s="8" t="s">
        <v>2</v>
      </c>
      <c r="E54" s="8" t="s">
        <v>2</v>
      </c>
    </row>
    <row r="55" spans="1:5" ht="15">
      <c r="A55" s="19" t="s">
        <v>134</v>
      </c>
      <c r="B55" s="8">
        <v>0</v>
      </c>
      <c r="C55" s="8">
        <v>0</v>
      </c>
      <c r="D55" s="8">
        <v>0</v>
      </c>
      <c r="E55" s="8">
        <v>0</v>
      </c>
    </row>
    <row r="56" spans="1:5" ht="15">
      <c r="A56" s="19" t="s">
        <v>135</v>
      </c>
      <c r="B56" s="49">
        <v>1400</v>
      </c>
      <c r="C56" s="49">
        <v>1400</v>
      </c>
      <c r="D56" s="49">
        <v>48</v>
      </c>
      <c r="E56" s="49">
        <v>67100</v>
      </c>
    </row>
    <row r="57" spans="1:5" ht="15">
      <c r="A57" s="19" t="s">
        <v>136</v>
      </c>
      <c r="B57" s="8">
        <v>0</v>
      </c>
      <c r="C57" s="8">
        <v>0</v>
      </c>
      <c r="D57" s="8">
        <v>0</v>
      </c>
      <c r="E57" s="8">
        <v>0</v>
      </c>
    </row>
    <row r="58" spans="1:5" ht="15">
      <c r="A58" s="19" t="s">
        <v>137</v>
      </c>
      <c r="B58" s="8">
        <v>0</v>
      </c>
      <c r="C58" s="8">
        <v>0</v>
      </c>
      <c r="D58" s="8">
        <v>0</v>
      </c>
      <c r="E58" s="8">
        <v>0</v>
      </c>
    </row>
    <row r="59" spans="1:5" ht="15">
      <c r="A59" s="19" t="s">
        <v>138</v>
      </c>
      <c r="B59" s="8">
        <v>0</v>
      </c>
      <c r="C59" s="8">
        <v>0</v>
      </c>
      <c r="D59" s="8">
        <v>0</v>
      </c>
      <c r="E59" s="8">
        <v>0</v>
      </c>
    </row>
    <row r="60" spans="1:5" ht="15">
      <c r="A60" s="19" t="s">
        <v>139</v>
      </c>
      <c r="B60" s="49">
        <v>4400</v>
      </c>
      <c r="C60" s="49">
        <v>4100</v>
      </c>
      <c r="D60" s="49">
        <v>60</v>
      </c>
      <c r="E60" s="49">
        <v>244700</v>
      </c>
    </row>
    <row r="61" spans="1:5" ht="15">
      <c r="A61" s="19" t="s">
        <v>140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s="19" t="s">
        <v>141</v>
      </c>
      <c r="B62" s="49">
        <v>1600</v>
      </c>
      <c r="C62" s="49">
        <v>1600</v>
      </c>
      <c r="D62" s="49">
        <v>45</v>
      </c>
      <c r="E62" s="49">
        <v>72700</v>
      </c>
    </row>
    <row r="63" spans="1:5" ht="15">
      <c r="A63" s="19" t="s">
        <v>142</v>
      </c>
      <c r="B63" s="49">
        <v>3200</v>
      </c>
      <c r="C63" s="49">
        <v>3100</v>
      </c>
      <c r="D63" s="49">
        <v>54</v>
      </c>
      <c r="E63" s="49">
        <v>166300</v>
      </c>
    </row>
    <row r="64" spans="1:5" ht="15">
      <c r="A64" s="19"/>
      <c r="B64" s="7"/>
      <c r="C64" s="7"/>
      <c r="D64" s="7"/>
      <c r="E64" s="7"/>
    </row>
    <row r="65" spans="1:5" ht="15">
      <c r="A65" s="19" t="s">
        <v>143</v>
      </c>
      <c r="B65" s="7">
        <f>200+200+200+300+600+200+400</f>
        <v>2100</v>
      </c>
      <c r="C65" s="7">
        <f>200+200+200+300+600+200+400</f>
        <v>2100</v>
      </c>
      <c r="D65" s="7">
        <f>+(48+47+43+66+38+48+45)/7</f>
        <v>47.857142857142854</v>
      </c>
      <c r="E65" s="7">
        <f>9500+9400+8500+19700+23000+9600+18100</f>
        <v>97800</v>
      </c>
    </row>
    <row r="66" spans="1:5" ht="15">
      <c r="A66" s="18"/>
      <c r="B66" s="11"/>
      <c r="C66" s="11"/>
      <c r="D66" s="11"/>
      <c r="E66" s="11"/>
    </row>
    <row r="67" spans="1:5" ht="15">
      <c r="A67" s="5" t="s">
        <v>152</v>
      </c>
      <c r="B67" s="7"/>
      <c r="C67" s="7"/>
      <c r="D67" s="7"/>
      <c r="E67" s="7"/>
    </row>
    <row r="68" spans="1:5" ht="15">
      <c r="A68" s="5"/>
      <c r="B68" s="7"/>
      <c r="C68" s="7"/>
      <c r="D68" s="12"/>
      <c r="E68" s="7"/>
    </row>
    <row r="69" spans="1:6" ht="60" customHeight="1">
      <c r="A69" s="43" t="s">
        <v>168</v>
      </c>
      <c r="B69" s="43"/>
      <c r="C69" s="43"/>
      <c r="D69" s="43"/>
      <c r="E69" s="43"/>
      <c r="F69" s="43"/>
    </row>
    <row r="70" spans="1:5" ht="15">
      <c r="A70" s="44" t="s">
        <v>146</v>
      </c>
      <c r="B70" s="12"/>
      <c r="C70" s="12"/>
      <c r="D70" s="12"/>
      <c r="E70" s="7"/>
    </row>
    <row r="71" spans="1:5" ht="15">
      <c r="A71" s="5"/>
      <c r="B71" s="7"/>
      <c r="C71" s="7"/>
      <c r="D71" s="7"/>
      <c r="E71" s="7"/>
    </row>
    <row r="72" spans="1:5" ht="15">
      <c r="A72" s="5"/>
      <c r="B72" s="7"/>
      <c r="C72" s="7"/>
      <c r="D72" s="7"/>
      <c r="E72" s="7"/>
    </row>
    <row r="73" spans="1:5" ht="15">
      <c r="A73" s="5"/>
      <c r="B73" s="7"/>
      <c r="C73" s="7"/>
      <c r="D73" s="7"/>
      <c r="E73" s="7"/>
    </row>
    <row r="74" spans="1:5" ht="15">
      <c r="A74" s="5"/>
      <c r="B74" s="7"/>
      <c r="C74" s="7"/>
      <c r="D74" s="7"/>
      <c r="E74" s="7"/>
    </row>
    <row r="75" spans="1:5" ht="15">
      <c r="A75" s="5"/>
      <c r="B75" s="7"/>
      <c r="C75" s="7"/>
      <c r="D75" s="7"/>
      <c r="E75" s="7"/>
    </row>
    <row r="76" spans="1:2" ht="15">
      <c r="A76" s="5"/>
      <c r="B76" s="7"/>
    </row>
  </sheetData>
  <sheetProtection/>
  <mergeCells count="1">
    <mergeCell ref="A69:F69"/>
  </mergeCells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169</v>
      </c>
    </row>
    <row r="3" ht="15">
      <c r="A3" s="48" t="s">
        <v>167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SUM(B7:B65)</f>
        <v>130000</v>
      </c>
      <c r="C6" s="6">
        <f>SUM(C7:C65)</f>
        <v>120000</v>
      </c>
      <c r="D6" s="5">
        <v>53</v>
      </c>
      <c r="E6" s="6">
        <f>SUM(E7:E65)</f>
        <v>6360000</v>
      </c>
    </row>
    <row r="7" spans="1:5" ht="15">
      <c r="A7" s="19" t="s">
        <v>86</v>
      </c>
      <c r="B7" s="8">
        <v>0</v>
      </c>
      <c r="C7" s="8">
        <v>0</v>
      </c>
      <c r="D7" s="8">
        <v>0</v>
      </c>
      <c r="E7" s="8">
        <v>0</v>
      </c>
    </row>
    <row r="8" spans="1:5" ht="15">
      <c r="A8" s="19" t="s">
        <v>87</v>
      </c>
      <c r="B8" s="10" t="s">
        <v>2</v>
      </c>
      <c r="C8" s="10" t="s">
        <v>2</v>
      </c>
      <c r="D8" s="10" t="s">
        <v>2</v>
      </c>
      <c r="E8" s="10" t="s">
        <v>2</v>
      </c>
    </row>
    <row r="9" spans="1:5" ht="15">
      <c r="A9" s="19" t="s">
        <v>88</v>
      </c>
      <c r="B9" s="10" t="s">
        <v>2</v>
      </c>
      <c r="C9" s="10" t="s">
        <v>2</v>
      </c>
      <c r="D9" s="10" t="s">
        <v>2</v>
      </c>
      <c r="E9" s="10" t="s">
        <v>2</v>
      </c>
    </row>
    <row r="10" spans="1:5" ht="15">
      <c r="A10" s="19" t="s">
        <v>89</v>
      </c>
      <c r="B10" s="7">
        <v>300</v>
      </c>
      <c r="C10" s="7">
        <v>300</v>
      </c>
      <c r="D10" s="7">
        <v>59</v>
      </c>
      <c r="E10" s="7">
        <v>17800</v>
      </c>
    </row>
    <row r="11" spans="1:5" ht="15">
      <c r="A11" s="19" t="s">
        <v>90</v>
      </c>
      <c r="B11" s="7">
        <v>8300</v>
      </c>
      <c r="C11" s="7">
        <v>7800</v>
      </c>
      <c r="D11" s="7">
        <v>53</v>
      </c>
      <c r="E11" s="7">
        <v>416000</v>
      </c>
    </row>
    <row r="12" spans="1:5" ht="15">
      <c r="A12" s="19" t="s">
        <v>91</v>
      </c>
      <c r="B12" s="10" t="s">
        <v>2</v>
      </c>
      <c r="C12" s="10" t="s">
        <v>2</v>
      </c>
      <c r="D12" s="10" t="s">
        <v>2</v>
      </c>
      <c r="E12" s="10" t="s">
        <v>2</v>
      </c>
    </row>
    <row r="13" spans="1:5" ht="15">
      <c r="A13" s="19" t="s">
        <v>92</v>
      </c>
      <c r="B13" s="10" t="s">
        <v>2</v>
      </c>
      <c r="C13" s="10" t="s">
        <v>2</v>
      </c>
      <c r="D13" s="10" t="s">
        <v>2</v>
      </c>
      <c r="E13" s="10" t="s">
        <v>2</v>
      </c>
    </row>
    <row r="14" spans="1:5" ht="15">
      <c r="A14" s="19" t="s">
        <v>93</v>
      </c>
      <c r="B14" s="10" t="s">
        <v>2</v>
      </c>
      <c r="C14" s="10" t="s">
        <v>2</v>
      </c>
      <c r="D14" s="10" t="s">
        <v>2</v>
      </c>
      <c r="E14" s="10" t="s">
        <v>2</v>
      </c>
    </row>
    <row r="15" spans="1:5" ht="15">
      <c r="A15" s="19" t="s">
        <v>94</v>
      </c>
      <c r="B15" s="8">
        <v>0</v>
      </c>
      <c r="C15" s="8">
        <v>0</v>
      </c>
      <c r="D15" s="8">
        <v>0</v>
      </c>
      <c r="E15" s="8">
        <v>0</v>
      </c>
    </row>
    <row r="16" spans="1:5" ht="15">
      <c r="A16" s="19" t="s">
        <v>95</v>
      </c>
      <c r="B16" s="7">
        <v>400</v>
      </c>
      <c r="C16" s="7">
        <v>300</v>
      </c>
      <c r="D16" s="7">
        <v>34</v>
      </c>
      <c r="E16" s="7">
        <v>10200</v>
      </c>
    </row>
    <row r="17" spans="1:5" ht="15">
      <c r="A17" s="19" t="s">
        <v>96</v>
      </c>
      <c r="B17" s="10" t="s">
        <v>2</v>
      </c>
      <c r="C17" s="10" t="s">
        <v>2</v>
      </c>
      <c r="D17" s="10" t="s">
        <v>2</v>
      </c>
      <c r="E17" s="10" t="s">
        <v>2</v>
      </c>
    </row>
    <row r="18" spans="1:5" ht="15">
      <c r="A18" s="19" t="s">
        <v>97</v>
      </c>
      <c r="B18" s="8">
        <v>0</v>
      </c>
      <c r="C18" s="8">
        <v>0</v>
      </c>
      <c r="D18" s="8">
        <v>0</v>
      </c>
      <c r="E18" s="8">
        <v>0</v>
      </c>
    </row>
    <row r="19" spans="1:5" ht="15">
      <c r="A19" s="19" t="s">
        <v>98</v>
      </c>
      <c r="B19" s="8" t="s">
        <v>2</v>
      </c>
      <c r="C19" s="8" t="s">
        <v>2</v>
      </c>
      <c r="D19" s="8" t="s">
        <v>2</v>
      </c>
      <c r="E19" s="8" t="s">
        <v>2</v>
      </c>
    </row>
    <row r="20" spans="1:5" ht="15">
      <c r="A20" s="19" t="s">
        <v>99</v>
      </c>
      <c r="B20" s="7">
        <v>2000</v>
      </c>
      <c r="C20" s="7">
        <v>1900</v>
      </c>
      <c r="D20" s="7">
        <v>49</v>
      </c>
      <c r="E20" s="7">
        <v>92800</v>
      </c>
    </row>
    <row r="21" spans="1:5" ht="15">
      <c r="A21" s="19" t="s">
        <v>100</v>
      </c>
      <c r="B21" s="8" t="s">
        <v>2</v>
      </c>
      <c r="C21" s="8" t="s">
        <v>2</v>
      </c>
      <c r="D21" s="8" t="s">
        <v>2</v>
      </c>
      <c r="E21" s="8" t="s">
        <v>2</v>
      </c>
    </row>
    <row r="22" spans="1:5" ht="15">
      <c r="A22" s="19" t="s">
        <v>101</v>
      </c>
      <c r="B22" s="8" t="s">
        <v>2</v>
      </c>
      <c r="C22" s="8" t="s">
        <v>2</v>
      </c>
      <c r="D22" s="8" t="s">
        <v>2</v>
      </c>
      <c r="E22" s="8" t="s">
        <v>2</v>
      </c>
    </row>
    <row r="23" spans="1:5" ht="15">
      <c r="A23" s="19" t="s">
        <v>102</v>
      </c>
      <c r="B23" s="8">
        <v>0</v>
      </c>
      <c r="C23" s="8">
        <v>0</v>
      </c>
      <c r="D23" s="8">
        <v>0</v>
      </c>
      <c r="E23" s="8">
        <v>0</v>
      </c>
    </row>
    <row r="24" spans="1:5" ht="15">
      <c r="A24" s="19" t="s">
        <v>103</v>
      </c>
      <c r="B24" s="7">
        <v>12000</v>
      </c>
      <c r="C24" s="7">
        <v>11400</v>
      </c>
      <c r="D24" s="7">
        <v>53</v>
      </c>
      <c r="E24" s="7">
        <v>609100</v>
      </c>
    </row>
    <row r="25" spans="1:5" ht="15">
      <c r="A25" s="19" t="s">
        <v>104</v>
      </c>
      <c r="B25" s="8">
        <v>0</v>
      </c>
      <c r="C25" s="8">
        <v>0</v>
      </c>
      <c r="D25" s="8">
        <v>0</v>
      </c>
      <c r="E25" s="8">
        <v>0</v>
      </c>
    </row>
    <row r="26" spans="1:5" ht="15">
      <c r="A26" s="19" t="s">
        <v>105</v>
      </c>
      <c r="B26" s="8">
        <v>0</v>
      </c>
      <c r="C26" s="8">
        <v>0</v>
      </c>
      <c r="D26" s="8">
        <v>0</v>
      </c>
      <c r="E26" s="8">
        <v>0</v>
      </c>
    </row>
    <row r="27" spans="1:5" ht="15">
      <c r="A27" s="19" t="s">
        <v>106</v>
      </c>
      <c r="B27" s="8">
        <v>0</v>
      </c>
      <c r="C27" s="8">
        <v>0</v>
      </c>
      <c r="D27" s="8">
        <v>0</v>
      </c>
      <c r="E27" s="8">
        <v>0</v>
      </c>
    </row>
    <row r="28" spans="1:5" ht="15">
      <c r="A28" s="19" t="s">
        <v>107</v>
      </c>
      <c r="B28" s="7">
        <v>800</v>
      </c>
      <c r="C28" s="7">
        <v>800</v>
      </c>
      <c r="D28" s="7">
        <v>67</v>
      </c>
      <c r="E28" s="7">
        <v>53200</v>
      </c>
    </row>
    <row r="29" spans="1:5" ht="15">
      <c r="A29" s="19" t="s">
        <v>108</v>
      </c>
      <c r="B29" s="8" t="s">
        <v>2</v>
      </c>
      <c r="C29" s="8" t="s">
        <v>2</v>
      </c>
      <c r="D29" s="8" t="s">
        <v>2</v>
      </c>
      <c r="E29" s="8" t="s">
        <v>2</v>
      </c>
    </row>
    <row r="30" spans="1:5" ht="15">
      <c r="A30" s="19" t="s">
        <v>109</v>
      </c>
      <c r="B30" s="7">
        <v>17600</v>
      </c>
      <c r="C30" s="7">
        <v>16000</v>
      </c>
      <c r="D30" s="7">
        <v>59</v>
      </c>
      <c r="E30" s="7">
        <v>951000</v>
      </c>
    </row>
    <row r="31" spans="1:5" ht="15">
      <c r="A31" s="19" t="s">
        <v>110</v>
      </c>
      <c r="B31" s="7">
        <v>800</v>
      </c>
      <c r="C31" s="7">
        <v>700</v>
      </c>
      <c r="D31" s="7">
        <v>48</v>
      </c>
      <c r="E31" s="7">
        <v>33600</v>
      </c>
    </row>
    <row r="32" spans="1:5" ht="15">
      <c r="A32" s="19" t="s">
        <v>111</v>
      </c>
      <c r="B32" s="7">
        <v>15000</v>
      </c>
      <c r="C32" s="7">
        <v>12800</v>
      </c>
      <c r="D32" s="7">
        <v>51</v>
      </c>
      <c r="E32" s="7">
        <v>647000</v>
      </c>
    </row>
    <row r="33" spans="1:5" ht="15">
      <c r="A33" s="19" t="s">
        <v>112</v>
      </c>
      <c r="B33" s="8" t="s">
        <v>2</v>
      </c>
      <c r="C33" s="8" t="s">
        <v>2</v>
      </c>
      <c r="D33" s="8" t="s">
        <v>2</v>
      </c>
      <c r="E33" s="8" t="s">
        <v>2</v>
      </c>
    </row>
    <row r="34" spans="1:5" ht="15">
      <c r="A34" s="20" t="s">
        <v>113</v>
      </c>
      <c r="B34" s="8" t="s">
        <v>2</v>
      </c>
      <c r="C34" s="8" t="s">
        <v>2</v>
      </c>
      <c r="D34" s="8" t="s">
        <v>2</v>
      </c>
      <c r="E34" s="8" t="s">
        <v>2</v>
      </c>
    </row>
    <row r="35" spans="1:5" ht="15">
      <c r="A35" s="19" t="s">
        <v>114</v>
      </c>
      <c r="B35" s="7">
        <v>10300</v>
      </c>
      <c r="C35" s="7">
        <v>9600</v>
      </c>
      <c r="D35" s="7">
        <v>54</v>
      </c>
      <c r="E35" s="7">
        <v>519100</v>
      </c>
    </row>
    <row r="36" spans="1:5" ht="15">
      <c r="A36" s="19" t="s">
        <v>115</v>
      </c>
      <c r="B36" s="7">
        <v>1500</v>
      </c>
      <c r="C36" s="7">
        <v>1400</v>
      </c>
      <c r="D36" s="7">
        <v>55</v>
      </c>
      <c r="E36" s="7">
        <v>76800</v>
      </c>
    </row>
    <row r="37" spans="1:5" ht="15">
      <c r="A37" s="19" t="s">
        <v>116</v>
      </c>
      <c r="B37" s="7">
        <v>5400</v>
      </c>
      <c r="C37" s="7">
        <v>4900</v>
      </c>
      <c r="D37" s="7">
        <v>47</v>
      </c>
      <c r="E37" s="7">
        <v>229900</v>
      </c>
    </row>
    <row r="38" spans="1:5" ht="15">
      <c r="A38" s="19" t="s">
        <v>117</v>
      </c>
      <c r="B38" s="7">
        <v>13400</v>
      </c>
      <c r="C38" s="7">
        <v>11900</v>
      </c>
      <c r="D38" s="7">
        <v>53</v>
      </c>
      <c r="E38" s="7">
        <v>633200</v>
      </c>
    </row>
    <row r="39" spans="1:5" ht="15">
      <c r="A39" s="19" t="s">
        <v>118</v>
      </c>
      <c r="B39" s="8">
        <v>0</v>
      </c>
      <c r="C39" s="8">
        <v>0</v>
      </c>
      <c r="D39" s="8">
        <v>0</v>
      </c>
      <c r="E39" s="8">
        <v>0</v>
      </c>
    </row>
    <row r="40" spans="1:5" ht="15">
      <c r="A40" s="19" t="s">
        <v>119</v>
      </c>
      <c r="B40" s="7">
        <v>14100</v>
      </c>
      <c r="C40" s="7">
        <v>13400</v>
      </c>
      <c r="D40" s="7">
        <v>49</v>
      </c>
      <c r="E40" s="7">
        <v>658800</v>
      </c>
    </row>
    <row r="41" spans="1:5" ht="15">
      <c r="A41" s="19" t="s">
        <v>120</v>
      </c>
      <c r="B41" s="8" t="s">
        <v>2</v>
      </c>
      <c r="C41" s="8" t="s">
        <v>2</v>
      </c>
      <c r="D41" s="8" t="s">
        <v>2</v>
      </c>
      <c r="E41" s="8" t="s">
        <v>2</v>
      </c>
    </row>
    <row r="42" spans="1:5" ht="15">
      <c r="A42" s="19" t="s">
        <v>121</v>
      </c>
      <c r="B42" s="8" t="s">
        <v>2</v>
      </c>
      <c r="C42" s="8" t="s">
        <v>2</v>
      </c>
      <c r="D42" s="8" t="s">
        <v>2</v>
      </c>
      <c r="E42" s="8" t="s">
        <v>2</v>
      </c>
    </row>
    <row r="43" spans="1:5" ht="15">
      <c r="A43" s="19" t="s">
        <v>122</v>
      </c>
      <c r="B43" s="8">
        <v>0</v>
      </c>
      <c r="C43" s="8">
        <v>0</v>
      </c>
      <c r="D43" s="8">
        <v>0</v>
      </c>
      <c r="E43" s="8">
        <v>0</v>
      </c>
    </row>
    <row r="44" spans="1:5" ht="15">
      <c r="A44" s="19" t="s">
        <v>123</v>
      </c>
      <c r="B44" s="8" t="s">
        <v>2</v>
      </c>
      <c r="C44" s="8" t="s">
        <v>2</v>
      </c>
      <c r="D44" s="8" t="s">
        <v>2</v>
      </c>
      <c r="E44" s="8" t="s">
        <v>2</v>
      </c>
    </row>
    <row r="45" spans="1:5" ht="15">
      <c r="A45" s="19" t="s">
        <v>124</v>
      </c>
      <c r="B45" s="8">
        <v>0</v>
      </c>
      <c r="C45" s="8">
        <v>0</v>
      </c>
      <c r="D45" s="8">
        <v>0</v>
      </c>
      <c r="E45" s="8">
        <v>0</v>
      </c>
    </row>
    <row r="46" spans="1:5" ht="15">
      <c r="A46" s="19" t="s">
        <v>125</v>
      </c>
      <c r="B46" s="8" t="s">
        <v>2</v>
      </c>
      <c r="C46" s="8" t="s">
        <v>2</v>
      </c>
      <c r="D46" s="8" t="s">
        <v>2</v>
      </c>
      <c r="E46" s="8" t="s">
        <v>2</v>
      </c>
    </row>
    <row r="47" spans="1:5" ht="15">
      <c r="A47" s="19" t="s">
        <v>126</v>
      </c>
      <c r="B47" s="8">
        <v>0</v>
      </c>
      <c r="C47" s="8">
        <v>0</v>
      </c>
      <c r="D47" s="8">
        <v>0</v>
      </c>
      <c r="E47" s="8">
        <v>0</v>
      </c>
    </row>
    <row r="48" spans="1:5" ht="15">
      <c r="A48" s="19" t="s">
        <v>127</v>
      </c>
      <c r="B48" s="8">
        <v>0</v>
      </c>
      <c r="C48" s="8">
        <v>0</v>
      </c>
      <c r="D48" s="8">
        <v>0</v>
      </c>
      <c r="E48" s="8">
        <v>0</v>
      </c>
    </row>
    <row r="49" spans="1:5" ht="15">
      <c r="A49" s="19" t="s">
        <v>128</v>
      </c>
      <c r="B49" s="8">
        <v>0</v>
      </c>
      <c r="C49" s="8">
        <v>0</v>
      </c>
      <c r="D49" s="8">
        <v>0</v>
      </c>
      <c r="E49" s="8">
        <v>0</v>
      </c>
    </row>
    <row r="50" spans="1:5" ht="15">
      <c r="A50" s="19" t="s">
        <v>129</v>
      </c>
      <c r="B50" s="7">
        <v>500</v>
      </c>
      <c r="C50" s="7">
        <v>500</v>
      </c>
      <c r="D50" s="7">
        <v>48</v>
      </c>
      <c r="E50" s="7">
        <v>23800</v>
      </c>
    </row>
    <row r="51" spans="1:5" ht="15">
      <c r="A51" s="19" t="s">
        <v>130</v>
      </c>
      <c r="B51" s="7">
        <v>9300</v>
      </c>
      <c r="C51" s="7">
        <v>8900</v>
      </c>
      <c r="D51" s="7">
        <v>54</v>
      </c>
      <c r="E51" s="7">
        <v>479400</v>
      </c>
    </row>
    <row r="52" spans="1:5" ht="15">
      <c r="A52" s="19" t="s">
        <v>131</v>
      </c>
      <c r="B52" s="7">
        <v>2300</v>
      </c>
      <c r="C52" s="7">
        <v>2100</v>
      </c>
      <c r="D52" s="7">
        <v>50</v>
      </c>
      <c r="E52" s="7">
        <v>104200</v>
      </c>
    </row>
    <row r="53" spans="1:5" ht="15">
      <c r="A53" s="20" t="s">
        <v>132</v>
      </c>
      <c r="B53" s="8" t="s">
        <v>2</v>
      </c>
      <c r="C53" s="8" t="s">
        <v>2</v>
      </c>
      <c r="D53" s="8" t="s">
        <v>2</v>
      </c>
      <c r="E53" s="8" t="s">
        <v>2</v>
      </c>
    </row>
    <row r="54" spans="1:5" ht="15">
      <c r="A54" s="19" t="s">
        <v>133</v>
      </c>
      <c r="B54" s="8" t="s">
        <v>2</v>
      </c>
      <c r="C54" s="8" t="s">
        <v>2</v>
      </c>
      <c r="D54" s="8" t="s">
        <v>2</v>
      </c>
      <c r="E54" s="8" t="s">
        <v>2</v>
      </c>
    </row>
    <row r="55" spans="1:5" ht="15">
      <c r="A55" s="19" t="s">
        <v>134</v>
      </c>
      <c r="B55" s="8" t="s">
        <v>2</v>
      </c>
      <c r="C55" s="8" t="s">
        <v>2</v>
      </c>
      <c r="D55" s="8" t="s">
        <v>2</v>
      </c>
      <c r="E55" s="8" t="s">
        <v>2</v>
      </c>
    </row>
    <row r="56" spans="1:5" ht="15">
      <c r="A56" s="19" t="s">
        <v>135</v>
      </c>
      <c r="B56" s="7">
        <v>1800</v>
      </c>
      <c r="C56" s="7">
        <v>1700</v>
      </c>
      <c r="D56" s="7">
        <v>44</v>
      </c>
      <c r="E56" s="7">
        <v>75000</v>
      </c>
    </row>
    <row r="57" spans="1:5" ht="15">
      <c r="A57" s="19" t="s">
        <v>136</v>
      </c>
      <c r="B57" s="8" t="s">
        <v>2</v>
      </c>
      <c r="C57" s="8" t="s">
        <v>2</v>
      </c>
      <c r="D57" s="8" t="s">
        <v>2</v>
      </c>
      <c r="E57" s="8" t="s">
        <v>2</v>
      </c>
    </row>
    <row r="58" spans="1:5" ht="15">
      <c r="A58" s="19" t="s">
        <v>137</v>
      </c>
      <c r="B58" s="8">
        <v>0</v>
      </c>
      <c r="C58" s="8">
        <v>0</v>
      </c>
      <c r="D58" s="8">
        <v>0</v>
      </c>
      <c r="E58" s="8">
        <v>0</v>
      </c>
    </row>
    <row r="59" spans="1:5" ht="15">
      <c r="A59" s="19" t="s">
        <v>138</v>
      </c>
      <c r="B59" s="8" t="s">
        <v>2</v>
      </c>
      <c r="C59" s="8" t="s">
        <v>2</v>
      </c>
      <c r="D59" s="8" t="s">
        <v>2</v>
      </c>
      <c r="E59" s="8" t="s">
        <v>2</v>
      </c>
    </row>
    <row r="60" spans="1:5" ht="15">
      <c r="A60" s="19" t="s">
        <v>139</v>
      </c>
      <c r="B60" s="7">
        <v>5500</v>
      </c>
      <c r="C60" s="7">
        <v>5200</v>
      </c>
      <c r="D60" s="7">
        <v>51</v>
      </c>
      <c r="E60" s="7">
        <v>263900</v>
      </c>
    </row>
    <row r="61" spans="1:5" ht="15">
      <c r="A61" s="19" t="s">
        <v>140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s="19" t="s">
        <v>141</v>
      </c>
      <c r="B62" s="7">
        <v>2300</v>
      </c>
      <c r="C62" s="7">
        <v>2200</v>
      </c>
      <c r="D62" s="7">
        <v>65</v>
      </c>
      <c r="E62" s="7">
        <v>143800</v>
      </c>
    </row>
    <row r="63" spans="1:5" ht="15">
      <c r="A63" s="19" t="s">
        <v>142</v>
      </c>
      <c r="B63" s="7">
        <v>3800</v>
      </c>
      <c r="C63" s="7">
        <v>3600</v>
      </c>
      <c r="D63" s="7">
        <v>54</v>
      </c>
      <c r="E63" s="7">
        <v>194600</v>
      </c>
    </row>
    <row r="64" spans="1:5" ht="15">
      <c r="A64" s="19"/>
      <c r="B64" s="7"/>
      <c r="C64" s="7"/>
      <c r="D64" s="7"/>
      <c r="E64" s="7"/>
    </row>
    <row r="65" spans="1:5" ht="15">
      <c r="A65" s="19" t="s">
        <v>143</v>
      </c>
      <c r="B65" s="7">
        <f>200+100+600+400+400+300+300+300</f>
        <v>2600</v>
      </c>
      <c r="C65" s="7">
        <f>200+100+600+400+400+300+300+300</f>
        <v>2600</v>
      </c>
      <c r="D65" s="7">
        <f>+(66+50+53+54+36+54+40+43)/8</f>
        <v>49.5</v>
      </c>
      <c r="E65" s="7">
        <f>13200+5000+31600+21600+14500+16200+11900+12800</f>
        <v>126800</v>
      </c>
    </row>
    <row r="66" spans="1:5" ht="15">
      <c r="A66" s="18"/>
      <c r="B66" s="11"/>
      <c r="C66" s="11"/>
      <c r="D66" s="11"/>
      <c r="E66" s="11"/>
    </row>
    <row r="67" spans="1:5" ht="15">
      <c r="A67" s="5" t="s">
        <v>152</v>
      </c>
      <c r="B67" s="7"/>
      <c r="C67" s="7"/>
      <c r="D67" s="7"/>
      <c r="E67" s="7"/>
    </row>
    <row r="68" spans="1:5" ht="15">
      <c r="A68" s="5"/>
      <c r="B68" s="7"/>
      <c r="C68" s="7"/>
      <c r="D68" s="12"/>
      <c r="E68" s="7"/>
    </row>
    <row r="69" spans="1:6" ht="45.75" customHeight="1">
      <c r="A69" s="43" t="s">
        <v>170</v>
      </c>
      <c r="B69" s="43"/>
      <c r="C69" s="43"/>
      <c r="D69" s="43"/>
      <c r="E69" s="43"/>
      <c r="F69" s="43"/>
    </row>
    <row r="70" spans="1:5" ht="15">
      <c r="A70" s="44" t="s">
        <v>146</v>
      </c>
      <c r="B70" s="12"/>
      <c r="C70" s="12"/>
      <c r="D70" s="12"/>
      <c r="E70" s="7"/>
    </row>
    <row r="71" spans="1:5" ht="15">
      <c r="A71" s="5"/>
      <c r="B71" s="7"/>
      <c r="C71" s="7"/>
      <c r="D71" s="7"/>
      <c r="E71" s="7"/>
    </row>
    <row r="72" spans="1:5" ht="15">
      <c r="A72" s="5"/>
      <c r="B72" s="7"/>
      <c r="C72" s="7"/>
      <c r="D72" s="7"/>
      <c r="E72" s="7"/>
    </row>
    <row r="73" spans="1:5" ht="15">
      <c r="A73" s="5"/>
      <c r="B73" s="7"/>
      <c r="C73" s="7"/>
      <c r="D73" s="7"/>
      <c r="E73" s="7"/>
    </row>
    <row r="74" spans="1:5" ht="15">
      <c r="A74" s="5"/>
      <c r="B74" s="7"/>
      <c r="C74" s="7"/>
      <c r="D74" s="7"/>
      <c r="E74" s="7"/>
    </row>
    <row r="75" spans="1:5" ht="15">
      <c r="A75" s="5"/>
      <c r="B75" s="7"/>
      <c r="C75" s="7"/>
      <c r="D75" s="7"/>
      <c r="E75" s="7"/>
    </row>
    <row r="76" spans="1:2" ht="15">
      <c r="A76" s="5"/>
      <c r="B76" s="7"/>
    </row>
    <row r="77" spans="1:2" ht="15">
      <c r="A77" s="5"/>
      <c r="B77" s="7"/>
    </row>
    <row r="78" spans="1:2" ht="15">
      <c r="A78" s="5"/>
      <c r="B78" s="7"/>
    </row>
    <row r="79" spans="1:2" ht="15">
      <c r="A79" s="5"/>
      <c r="B79" s="7"/>
    </row>
    <row r="80" spans="1:2" ht="15">
      <c r="A80" s="5"/>
      <c r="B80" s="7"/>
    </row>
    <row r="81" spans="1:2" ht="15">
      <c r="A81" s="5"/>
      <c r="B81" s="7"/>
    </row>
    <row r="82" spans="1:2" ht="15">
      <c r="A82" s="5"/>
      <c r="B82" s="7"/>
    </row>
  </sheetData>
  <sheetProtection/>
  <mergeCells count="1">
    <mergeCell ref="A69:F69"/>
  </mergeCells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171</v>
      </c>
    </row>
    <row r="3" ht="15">
      <c r="A3" s="48" t="s">
        <v>167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SUM(B7:B65)</f>
        <v>120000</v>
      </c>
      <c r="C6" s="6">
        <f>SUM(C7:C65)</f>
        <v>118000</v>
      </c>
      <c r="D6" s="5">
        <v>58</v>
      </c>
      <c r="E6" s="6">
        <f>SUM(E7:E65)</f>
        <v>6844000</v>
      </c>
    </row>
    <row r="7" spans="1:5" ht="15">
      <c r="A7" s="19" t="s">
        <v>86</v>
      </c>
      <c r="B7" s="10" t="s">
        <v>2</v>
      </c>
      <c r="C7" s="10" t="s">
        <v>2</v>
      </c>
      <c r="D7" s="10" t="s">
        <v>2</v>
      </c>
      <c r="E7" s="10" t="s">
        <v>2</v>
      </c>
    </row>
    <row r="8" spans="1:5" ht="15">
      <c r="A8" s="19" t="s">
        <v>87</v>
      </c>
      <c r="B8" s="10">
        <v>500</v>
      </c>
      <c r="C8" s="10">
        <v>500</v>
      </c>
      <c r="D8" s="10">
        <v>58</v>
      </c>
      <c r="E8" s="10">
        <v>28900</v>
      </c>
    </row>
    <row r="9" spans="1:5" ht="15">
      <c r="A9" s="19" t="s">
        <v>88</v>
      </c>
      <c r="B9" s="8">
        <v>0</v>
      </c>
      <c r="C9" s="8">
        <v>0</v>
      </c>
      <c r="D9" s="8">
        <v>0</v>
      </c>
      <c r="E9" s="8">
        <v>0</v>
      </c>
    </row>
    <row r="10" spans="1:5" ht="15">
      <c r="A10" s="19" t="s">
        <v>89</v>
      </c>
      <c r="B10" s="10">
        <v>400</v>
      </c>
      <c r="C10" s="10">
        <v>400</v>
      </c>
      <c r="D10" s="10">
        <v>54</v>
      </c>
      <c r="E10" s="10">
        <v>21400</v>
      </c>
    </row>
    <row r="11" spans="1:5" ht="15">
      <c r="A11" s="19" t="s">
        <v>90</v>
      </c>
      <c r="B11" s="7">
        <v>7300</v>
      </c>
      <c r="C11" s="7">
        <v>7200</v>
      </c>
      <c r="D11" s="7">
        <v>59</v>
      </c>
      <c r="E11" s="7">
        <v>422700</v>
      </c>
    </row>
    <row r="12" spans="1:5" ht="15">
      <c r="A12" s="19" t="s">
        <v>91</v>
      </c>
      <c r="B12" s="7">
        <v>400</v>
      </c>
      <c r="C12" s="7">
        <v>400</v>
      </c>
      <c r="D12" s="7">
        <v>56</v>
      </c>
      <c r="E12" s="7">
        <v>22500</v>
      </c>
    </row>
    <row r="13" spans="1:5" ht="15">
      <c r="A13" s="19" t="s">
        <v>92</v>
      </c>
      <c r="B13" s="10" t="s">
        <v>2</v>
      </c>
      <c r="C13" s="10" t="s">
        <v>2</v>
      </c>
      <c r="D13" s="10" t="s">
        <v>2</v>
      </c>
      <c r="E13" s="10" t="s">
        <v>2</v>
      </c>
    </row>
    <row r="14" spans="1:5" ht="15">
      <c r="A14" s="19" t="s">
        <v>93</v>
      </c>
      <c r="B14" s="8">
        <v>0</v>
      </c>
      <c r="C14" s="8">
        <v>0</v>
      </c>
      <c r="D14" s="8">
        <v>0</v>
      </c>
      <c r="E14" s="8">
        <v>0</v>
      </c>
    </row>
    <row r="15" spans="1:5" ht="15">
      <c r="A15" s="19" t="s">
        <v>94</v>
      </c>
      <c r="B15" s="8">
        <v>0</v>
      </c>
      <c r="C15" s="8">
        <v>0</v>
      </c>
      <c r="D15" s="8">
        <v>0</v>
      </c>
      <c r="E15" s="8">
        <v>0</v>
      </c>
    </row>
    <row r="16" spans="1:5" ht="15">
      <c r="A16" s="19" t="s">
        <v>95</v>
      </c>
      <c r="B16" s="7">
        <v>800</v>
      </c>
      <c r="C16" s="7">
        <v>800</v>
      </c>
      <c r="D16" s="7">
        <v>56</v>
      </c>
      <c r="E16" s="7">
        <v>44800</v>
      </c>
    </row>
    <row r="17" spans="1:5" ht="15">
      <c r="A17" s="19" t="s">
        <v>96</v>
      </c>
      <c r="B17" s="10" t="s">
        <v>2</v>
      </c>
      <c r="C17" s="10" t="s">
        <v>2</v>
      </c>
      <c r="D17" s="10" t="s">
        <v>2</v>
      </c>
      <c r="E17" s="10" t="s">
        <v>2</v>
      </c>
    </row>
    <row r="18" spans="1:5" ht="15">
      <c r="A18" s="19" t="s">
        <v>97</v>
      </c>
      <c r="B18" s="8">
        <v>0</v>
      </c>
      <c r="C18" s="8">
        <v>0</v>
      </c>
      <c r="D18" s="8">
        <v>0</v>
      </c>
      <c r="E18" s="8">
        <v>0</v>
      </c>
    </row>
    <row r="19" spans="1:5" ht="15">
      <c r="A19" s="19" t="s">
        <v>98</v>
      </c>
      <c r="B19" s="8" t="s">
        <v>2</v>
      </c>
      <c r="C19" s="8" t="s">
        <v>2</v>
      </c>
      <c r="D19" s="8" t="s">
        <v>2</v>
      </c>
      <c r="E19" s="8" t="s">
        <v>2</v>
      </c>
    </row>
    <row r="20" spans="1:5" ht="15">
      <c r="A20" s="19" t="s">
        <v>99</v>
      </c>
      <c r="B20" s="7">
        <v>2100</v>
      </c>
      <c r="C20" s="7">
        <v>2000</v>
      </c>
      <c r="D20" s="7">
        <v>49</v>
      </c>
      <c r="E20" s="7">
        <v>97300</v>
      </c>
    </row>
    <row r="21" spans="1:5" ht="15">
      <c r="A21" s="19" t="s">
        <v>100</v>
      </c>
      <c r="B21" s="8" t="s">
        <v>2</v>
      </c>
      <c r="C21" s="8" t="s">
        <v>2</v>
      </c>
      <c r="D21" s="8" t="s">
        <v>2</v>
      </c>
      <c r="E21" s="8" t="s">
        <v>2</v>
      </c>
    </row>
    <row r="22" spans="1:5" ht="15">
      <c r="A22" s="19" t="s">
        <v>101</v>
      </c>
      <c r="B22" s="8" t="s">
        <v>2</v>
      </c>
      <c r="C22" s="8" t="s">
        <v>2</v>
      </c>
      <c r="D22" s="8" t="s">
        <v>2</v>
      </c>
      <c r="E22" s="8" t="s">
        <v>2</v>
      </c>
    </row>
    <row r="23" spans="1:5" ht="15">
      <c r="A23" s="19" t="s">
        <v>102</v>
      </c>
      <c r="B23" s="8">
        <v>0</v>
      </c>
      <c r="C23" s="8">
        <v>0</v>
      </c>
      <c r="D23" s="8">
        <v>0</v>
      </c>
      <c r="E23" s="8">
        <v>0</v>
      </c>
    </row>
    <row r="24" spans="1:5" ht="15">
      <c r="A24" s="19" t="s">
        <v>103</v>
      </c>
      <c r="B24" s="7">
        <v>11100</v>
      </c>
      <c r="C24" s="7">
        <v>11000</v>
      </c>
      <c r="D24" s="7">
        <v>62</v>
      </c>
      <c r="E24" s="7">
        <v>680000</v>
      </c>
    </row>
    <row r="25" spans="1:5" ht="15">
      <c r="A25" s="19" t="s">
        <v>104</v>
      </c>
      <c r="B25" s="8">
        <v>0</v>
      </c>
      <c r="C25" s="8">
        <v>0</v>
      </c>
      <c r="D25" s="8">
        <v>0</v>
      </c>
      <c r="E25" s="8">
        <v>0</v>
      </c>
    </row>
    <row r="26" spans="1:5" ht="15">
      <c r="A26" s="19" t="s">
        <v>105</v>
      </c>
      <c r="B26" s="8">
        <v>0</v>
      </c>
      <c r="C26" s="8">
        <v>0</v>
      </c>
      <c r="D26" s="8">
        <v>0</v>
      </c>
      <c r="E26" s="8">
        <v>0</v>
      </c>
    </row>
    <row r="27" spans="1:5" ht="15">
      <c r="A27" s="19" t="s">
        <v>106</v>
      </c>
      <c r="B27" s="8">
        <v>0</v>
      </c>
      <c r="C27" s="8">
        <v>0</v>
      </c>
      <c r="D27" s="8">
        <v>0</v>
      </c>
      <c r="E27" s="8">
        <v>0</v>
      </c>
    </row>
    <row r="28" spans="1:5" ht="15">
      <c r="A28" s="19" t="s">
        <v>107</v>
      </c>
      <c r="B28" s="7">
        <v>400</v>
      </c>
      <c r="C28" s="7">
        <v>400</v>
      </c>
      <c r="D28" s="7">
        <v>51</v>
      </c>
      <c r="E28" s="7">
        <v>20400</v>
      </c>
    </row>
    <row r="29" spans="1:5" ht="15">
      <c r="A29" s="19" t="s">
        <v>108</v>
      </c>
      <c r="B29" s="8" t="s">
        <v>2</v>
      </c>
      <c r="C29" s="8" t="s">
        <v>2</v>
      </c>
      <c r="D29" s="8" t="s">
        <v>2</v>
      </c>
      <c r="E29" s="8" t="s">
        <v>2</v>
      </c>
    </row>
    <row r="30" spans="1:5" ht="15">
      <c r="A30" s="19" t="s">
        <v>109</v>
      </c>
      <c r="B30" s="7">
        <v>14800</v>
      </c>
      <c r="C30" s="7">
        <v>14200</v>
      </c>
      <c r="D30" s="7">
        <v>58</v>
      </c>
      <c r="E30" s="7">
        <v>820700</v>
      </c>
    </row>
    <row r="31" spans="1:5" ht="15">
      <c r="A31" s="19" t="s">
        <v>110</v>
      </c>
      <c r="B31" s="7">
        <v>1200</v>
      </c>
      <c r="C31" s="7">
        <v>1200</v>
      </c>
      <c r="D31" s="7">
        <v>55</v>
      </c>
      <c r="E31" s="7">
        <v>65500</v>
      </c>
    </row>
    <row r="32" spans="1:5" ht="15">
      <c r="A32" s="19" t="s">
        <v>111</v>
      </c>
      <c r="B32" s="7">
        <v>12900</v>
      </c>
      <c r="C32" s="7">
        <v>12900</v>
      </c>
      <c r="D32" s="7">
        <v>55</v>
      </c>
      <c r="E32" s="7">
        <v>715500</v>
      </c>
    </row>
    <row r="33" spans="1:5" ht="15">
      <c r="A33" s="19" t="s">
        <v>112</v>
      </c>
      <c r="B33" s="7">
        <v>300</v>
      </c>
      <c r="C33" s="7">
        <v>300</v>
      </c>
      <c r="D33" s="7">
        <v>67</v>
      </c>
      <c r="E33" s="7">
        <v>20200</v>
      </c>
    </row>
    <row r="34" spans="1:5" ht="15">
      <c r="A34" s="20" t="s">
        <v>113</v>
      </c>
      <c r="B34" s="8" t="s">
        <v>2</v>
      </c>
      <c r="C34" s="8" t="s">
        <v>2</v>
      </c>
      <c r="D34" s="8" t="s">
        <v>2</v>
      </c>
      <c r="E34" s="8" t="s">
        <v>2</v>
      </c>
    </row>
    <row r="35" spans="1:5" ht="15">
      <c r="A35" s="19" t="s">
        <v>114</v>
      </c>
      <c r="B35" s="7">
        <v>8900</v>
      </c>
      <c r="C35" s="7">
        <v>8700</v>
      </c>
      <c r="D35" s="7">
        <v>57</v>
      </c>
      <c r="E35" s="7">
        <v>494900</v>
      </c>
    </row>
    <row r="36" spans="1:5" ht="15">
      <c r="A36" s="19" t="s">
        <v>115</v>
      </c>
      <c r="B36" s="7">
        <v>1600</v>
      </c>
      <c r="C36" s="7">
        <v>1600</v>
      </c>
      <c r="D36" s="7">
        <v>58</v>
      </c>
      <c r="E36" s="7">
        <v>92100</v>
      </c>
    </row>
    <row r="37" spans="1:5" ht="15">
      <c r="A37" s="19" t="s">
        <v>116</v>
      </c>
      <c r="B37" s="7">
        <v>4600</v>
      </c>
      <c r="C37" s="7">
        <v>4600</v>
      </c>
      <c r="D37" s="7">
        <v>58</v>
      </c>
      <c r="E37" s="7">
        <v>267400</v>
      </c>
    </row>
    <row r="38" spans="1:5" ht="15">
      <c r="A38" s="19" t="s">
        <v>117</v>
      </c>
      <c r="B38" s="7">
        <v>13000</v>
      </c>
      <c r="C38" s="7">
        <v>12800</v>
      </c>
      <c r="D38" s="7">
        <v>59</v>
      </c>
      <c r="E38" s="7">
        <v>750500</v>
      </c>
    </row>
    <row r="39" spans="1:5" ht="15">
      <c r="A39" s="19" t="s">
        <v>118</v>
      </c>
      <c r="B39" s="8" t="s">
        <v>2</v>
      </c>
      <c r="C39" s="8" t="s">
        <v>2</v>
      </c>
      <c r="D39" s="8" t="s">
        <v>2</v>
      </c>
      <c r="E39" s="8" t="s">
        <v>2</v>
      </c>
    </row>
    <row r="40" spans="1:5" ht="15">
      <c r="A40" s="19" t="s">
        <v>119</v>
      </c>
      <c r="B40" s="7">
        <v>11900</v>
      </c>
      <c r="C40" s="7">
        <v>11800</v>
      </c>
      <c r="D40" s="7">
        <v>61</v>
      </c>
      <c r="E40" s="7">
        <v>724700</v>
      </c>
    </row>
    <row r="41" spans="1:5" ht="15">
      <c r="A41" s="19" t="s">
        <v>120</v>
      </c>
      <c r="B41" s="8" t="s">
        <v>2</v>
      </c>
      <c r="C41" s="8" t="s">
        <v>2</v>
      </c>
      <c r="D41" s="8" t="s">
        <v>2</v>
      </c>
      <c r="E41" s="8" t="s">
        <v>2</v>
      </c>
    </row>
    <row r="42" spans="1:5" ht="15">
      <c r="A42" s="19" t="s">
        <v>121</v>
      </c>
      <c r="B42" s="8" t="s">
        <v>2</v>
      </c>
      <c r="C42" s="8" t="s">
        <v>2</v>
      </c>
      <c r="D42" s="8" t="s">
        <v>2</v>
      </c>
      <c r="E42" s="8" t="s">
        <v>2</v>
      </c>
    </row>
    <row r="43" spans="1:5" ht="15">
      <c r="A43" s="19" t="s">
        <v>122</v>
      </c>
      <c r="B43" s="8">
        <v>0</v>
      </c>
      <c r="C43" s="8">
        <v>0</v>
      </c>
      <c r="D43" s="8">
        <v>0</v>
      </c>
      <c r="E43" s="8">
        <v>0</v>
      </c>
    </row>
    <row r="44" spans="1:5" ht="15">
      <c r="A44" s="19" t="s">
        <v>123</v>
      </c>
      <c r="B44" s="8" t="s">
        <v>2</v>
      </c>
      <c r="C44" s="8" t="s">
        <v>2</v>
      </c>
      <c r="D44" s="8" t="s">
        <v>2</v>
      </c>
      <c r="E44" s="8" t="s">
        <v>2</v>
      </c>
    </row>
    <row r="45" spans="1:5" ht="15">
      <c r="A45" s="19" t="s">
        <v>124</v>
      </c>
      <c r="B45" s="8">
        <v>0</v>
      </c>
      <c r="C45" s="8">
        <v>0</v>
      </c>
      <c r="D45" s="8">
        <v>0</v>
      </c>
      <c r="E45" s="8">
        <v>0</v>
      </c>
    </row>
    <row r="46" spans="1:5" ht="15">
      <c r="A46" s="19" t="s">
        <v>125</v>
      </c>
      <c r="B46" s="8" t="s">
        <v>2</v>
      </c>
      <c r="C46" s="8" t="s">
        <v>2</v>
      </c>
      <c r="D46" s="8" t="s">
        <v>2</v>
      </c>
      <c r="E46" s="8" t="s">
        <v>2</v>
      </c>
    </row>
    <row r="47" spans="1:5" ht="15">
      <c r="A47" s="19" t="s">
        <v>126</v>
      </c>
      <c r="B47" s="8" t="s">
        <v>2</v>
      </c>
      <c r="C47" s="8" t="s">
        <v>2</v>
      </c>
      <c r="D47" s="8" t="s">
        <v>2</v>
      </c>
      <c r="E47" s="8" t="s">
        <v>2</v>
      </c>
    </row>
    <row r="48" spans="1:5" ht="15">
      <c r="A48" s="19" t="s">
        <v>127</v>
      </c>
      <c r="B48" s="8">
        <v>0</v>
      </c>
      <c r="C48" s="8">
        <v>0</v>
      </c>
      <c r="D48" s="8">
        <v>0</v>
      </c>
      <c r="E48" s="8">
        <v>0</v>
      </c>
    </row>
    <row r="49" spans="1:5" ht="15">
      <c r="A49" s="19" t="s">
        <v>128</v>
      </c>
      <c r="B49" s="8" t="s">
        <v>2</v>
      </c>
      <c r="C49" s="8" t="s">
        <v>2</v>
      </c>
      <c r="D49" s="8" t="s">
        <v>2</v>
      </c>
      <c r="E49" s="8" t="s">
        <v>2</v>
      </c>
    </row>
    <row r="50" spans="1:5" ht="15">
      <c r="A50" s="19" t="s">
        <v>129</v>
      </c>
      <c r="B50" s="7">
        <v>600</v>
      </c>
      <c r="C50" s="7">
        <v>600</v>
      </c>
      <c r="D50" s="7">
        <v>59</v>
      </c>
      <c r="E50" s="7">
        <v>35600</v>
      </c>
    </row>
    <row r="51" spans="1:5" ht="15">
      <c r="A51" s="19" t="s">
        <v>130</v>
      </c>
      <c r="B51" s="7">
        <v>8100</v>
      </c>
      <c r="C51" s="7">
        <v>8100</v>
      </c>
      <c r="D51" s="7">
        <v>62</v>
      </c>
      <c r="E51" s="7">
        <v>503700</v>
      </c>
    </row>
    <row r="52" spans="1:5" ht="15">
      <c r="A52" s="19" t="s">
        <v>131</v>
      </c>
      <c r="B52" s="7">
        <v>2000</v>
      </c>
      <c r="C52" s="7">
        <v>1900</v>
      </c>
      <c r="D52" s="7">
        <v>61</v>
      </c>
      <c r="E52" s="7">
        <v>115300</v>
      </c>
    </row>
    <row r="53" spans="1:5" ht="15">
      <c r="A53" s="20" t="s">
        <v>132</v>
      </c>
      <c r="B53" s="8" t="s">
        <v>2</v>
      </c>
      <c r="C53" s="8" t="s">
        <v>2</v>
      </c>
      <c r="D53" s="8" t="s">
        <v>2</v>
      </c>
      <c r="E53" s="8" t="s">
        <v>2</v>
      </c>
    </row>
    <row r="54" spans="1:5" ht="15">
      <c r="A54" s="19" t="s">
        <v>133</v>
      </c>
      <c r="B54" s="8">
        <v>0</v>
      </c>
      <c r="C54" s="8">
        <v>0</v>
      </c>
      <c r="D54" s="8">
        <v>0</v>
      </c>
      <c r="E54" s="8">
        <v>0</v>
      </c>
    </row>
    <row r="55" spans="1:5" ht="15">
      <c r="A55" s="19" t="s">
        <v>134</v>
      </c>
      <c r="B55" s="8" t="s">
        <v>2</v>
      </c>
      <c r="C55" s="8" t="s">
        <v>2</v>
      </c>
      <c r="D55" s="8" t="s">
        <v>2</v>
      </c>
      <c r="E55" s="8" t="s">
        <v>2</v>
      </c>
    </row>
    <row r="56" spans="1:5" ht="15">
      <c r="A56" s="19" t="s">
        <v>135</v>
      </c>
      <c r="B56" s="7">
        <v>1800</v>
      </c>
      <c r="C56" s="7">
        <v>1700</v>
      </c>
      <c r="D56" s="7">
        <v>45</v>
      </c>
      <c r="E56" s="7">
        <v>76200</v>
      </c>
    </row>
    <row r="57" spans="1:5" ht="15">
      <c r="A57" s="19" t="s">
        <v>136</v>
      </c>
      <c r="B57" s="8" t="s">
        <v>2</v>
      </c>
      <c r="C57" s="8" t="s">
        <v>2</v>
      </c>
      <c r="D57" s="8" t="s">
        <v>2</v>
      </c>
      <c r="E57" s="8" t="s">
        <v>2</v>
      </c>
    </row>
    <row r="58" spans="1:5" ht="15">
      <c r="A58" s="19" t="s">
        <v>137</v>
      </c>
      <c r="B58" s="8">
        <v>0</v>
      </c>
      <c r="C58" s="8">
        <v>0</v>
      </c>
      <c r="D58" s="8">
        <v>0</v>
      </c>
      <c r="E58" s="8">
        <v>0</v>
      </c>
    </row>
    <row r="59" spans="1:5" ht="15">
      <c r="A59" s="19" t="s">
        <v>138</v>
      </c>
      <c r="B59" s="8">
        <v>300</v>
      </c>
      <c r="C59" s="8">
        <v>300</v>
      </c>
      <c r="D59" s="8">
        <v>38</v>
      </c>
      <c r="E59" s="8">
        <v>11500</v>
      </c>
    </row>
    <row r="60" spans="1:5" ht="15">
      <c r="A60" s="19" t="s">
        <v>139</v>
      </c>
      <c r="B60" s="7">
        <v>5300</v>
      </c>
      <c r="C60" s="7">
        <v>5300</v>
      </c>
      <c r="D60" s="7">
        <v>54</v>
      </c>
      <c r="E60" s="7">
        <v>286700</v>
      </c>
    </row>
    <row r="61" spans="1:5" ht="15">
      <c r="A61" s="19" t="s">
        <v>140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s="19" t="s">
        <v>141</v>
      </c>
      <c r="B62" s="7">
        <v>3100</v>
      </c>
      <c r="C62" s="7">
        <v>3100</v>
      </c>
      <c r="D62" s="7">
        <v>56</v>
      </c>
      <c r="E62" s="7">
        <v>174800</v>
      </c>
    </row>
    <row r="63" spans="1:5" ht="15">
      <c r="A63" s="19" t="s">
        <v>142</v>
      </c>
      <c r="B63" s="7">
        <v>5100</v>
      </c>
      <c r="C63" s="7">
        <v>4700</v>
      </c>
      <c r="D63" s="7">
        <v>61</v>
      </c>
      <c r="E63" s="7">
        <v>285400</v>
      </c>
    </row>
    <row r="64" spans="1:5" ht="15">
      <c r="A64" s="19"/>
      <c r="B64" s="7"/>
      <c r="C64" s="7"/>
      <c r="D64" s="7"/>
      <c r="E64" s="7"/>
    </row>
    <row r="65" spans="1:5" ht="15">
      <c r="A65" s="19" t="s">
        <v>143</v>
      </c>
      <c r="B65" s="7">
        <f>100+200+400+300+100+200+200</f>
        <v>1500</v>
      </c>
      <c r="C65" s="7">
        <f>100+200+400+300+100+200+200</f>
        <v>1500</v>
      </c>
      <c r="D65" s="7">
        <f>+(48+45+47+42+42+55+28+45)/7</f>
        <v>50.285714285714285</v>
      </c>
      <c r="E65" s="7">
        <f>4800+8900+18800+12700+5500+5600+9000</f>
        <v>65300</v>
      </c>
    </row>
    <row r="66" spans="1:5" ht="15">
      <c r="A66" s="18"/>
      <c r="B66" s="11"/>
      <c r="C66" s="11"/>
      <c r="D66" s="11"/>
      <c r="E66" s="11"/>
    </row>
    <row r="67" spans="1:5" ht="15">
      <c r="A67" s="5" t="s">
        <v>152</v>
      </c>
      <c r="B67" s="7"/>
      <c r="C67" s="7"/>
      <c r="D67" s="7"/>
      <c r="E67" s="7"/>
    </row>
    <row r="68" spans="1:5" ht="15">
      <c r="A68" s="5"/>
      <c r="B68" s="7"/>
      <c r="C68" s="7"/>
      <c r="D68" s="12"/>
      <c r="E68" s="7"/>
    </row>
    <row r="69" spans="1:6" ht="45" customHeight="1">
      <c r="A69" s="43" t="s">
        <v>172</v>
      </c>
      <c r="B69" s="43"/>
      <c r="C69" s="43"/>
      <c r="D69" s="43"/>
      <c r="E69" s="43"/>
      <c r="F69" s="43"/>
    </row>
    <row r="70" spans="1:5" ht="15">
      <c r="A70" s="44" t="s">
        <v>146</v>
      </c>
      <c r="B70" s="12"/>
      <c r="C70" s="12"/>
      <c r="D70" s="12"/>
      <c r="E70" s="7"/>
    </row>
    <row r="71" spans="1:5" ht="15">
      <c r="A71" s="5"/>
      <c r="B71" s="7"/>
      <c r="C71" s="7"/>
      <c r="D71" s="7"/>
      <c r="E71" s="7"/>
    </row>
    <row r="72" spans="1:5" ht="15">
      <c r="A72" s="5"/>
      <c r="B72" s="7"/>
      <c r="C72" s="7"/>
      <c r="D72" s="7"/>
      <c r="E72" s="7"/>
    </row>
    <row r="73" spans="1:5" ht="15">
      <c r="A73" s="5"/>
      <c r="B73" s="7"/>
      <c r="C73" s="7"/>
      <c r="D73" s="7"/>
      <c r="E73" s="7"/>
    </row>
    <row r="74" spans="1:5" ht="15">
      <c r="A74" s="5"/>
      <c r="B74" s="7"/>
      <c r="C74" s="7"/>
      <c r="D74" s="7"/>
      <c r="E74" s="7"/>
    </row>
    <row r="75" spans="1:5" ht="15">
      <c r="A75" s="5"/>
      <c r="B75" s="7"/>
      <c r="C75" s="7"/>
      <c r="D75" s="7"/>
      <c r="E75" s="7"/>
    </row>
    <row r="76" spans="1:2" ht="15">
      <c r="A76" s="5"/>
      <c r="B76" s="7"/>
    </row>
    <row r="77" spans="1:2" ht="15">
      <c r="A77" s="5"/>
      <c r="B77" s="7"/>
    </row>
    <row r="78" spans="1:2" ht="15">
      <c r="A78" s="5"/>
      <c r="B78" s="7"/>
    </row>
    <row r="79" spans="1:2" ht="15">
      <c r="A79" s="5"/>
      <c r="B79" s="7"/>
    </row>
  </sheetData>
  <sheetProtection/>
  <mergeCells count="1">
    <mergeCell ref="A69:F69"/>
  </mergeCells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173</v>
      </c>
    </row>
    <row r="3" ht="15">
      <c r="A3" s="48" t="s">
        <v>167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SUM(B7:B65)</f>
        <v>125000</v>
      </c>
      <c r="C6" s="6">
        <f>SUM(C7:C65)</f>
        <v>120000</v>
      </c>
      <c r="D6" s="8">
        <v>53</v>
      </c>
      <c r="E6" s="6">
        <f>SUM(E7:E65)</f>
        <v>6360000</v>
      </c>
    </row>
    <row r="7" spans="1:5" ht="15">
      <c r="A7" s="19" t="s">
        <v>86</v>
      </c>
      <c r="B7" s="10" t="s">
        <v>2</v>
      </c>
      <c r="C7" s="10" t="s">
        <v>2</v>
      </c>
      <c r="D7" s="10" t="s">
        <v>2</v>
      </c>
      <c r="E7" s="10" t="s">
        <v>2</v>
      </c>
    </row>
    <row r="8" spans="1:5" ht="15">
      <c r="A8" s="19" t="s">
        <v>87</v>
      </c>
      <c r="B8" s="10" t="s">
        <v>2</v>
      </c>
      <c r="C8" s="10" t="s">
        <v>2</v>
      </c>
      <c r="D8" s="10" t="s">
        <v>2</v>
      </c>
      <c r="E8" s="10" t="s">
        <v>2</v>
      </c>
    </row>
    <row r="9" spans="1:5" ht="15">
      <c r="A9" s="19" t="s">
        <v>88</v>
      </c>
      <c r="B9" s="10" t="s">
        <v>2</v>
      </c>
      <c r="C9" s="10" t="s">
        <v>2</v>
      </c>
      <c r="D9" s="10" t="s">
        <v>2</v>
      </c>
      <c r="E9" s="10" t="s">
        <v>2</v>
      </c>
    </row>
    <row r="10" spans="1:5" ht="15">
      <c r="A10" s="19" t="s">
        <v>89</v>
      </c>
      <c r="B10" s="8">
        <v>800</v>
      </c>
      <c r="C10" s="10">
        <v>500</v>
      </c>
      <c r="D10" s="8">
        <v>41</v>
      </c>
      <c r="E10" s="8">
        <v>20500</v>
      </c>
    </row>
    <row r="11" spans="1:5" ht="15">
      <c r="A11" s="19" t="s">
        <v>90</v>
      </c>
      <c r="B11" s="8">
        <v>8100</v>
      </c>
      <c r="C11" s="10">
        <v>8000</v>
      </c>
      <c r="D11" s="8">
        <v>55</v>
      </c>
      <c r="E11" s="8">
        <v>441900</v>
      </c>
    </row>
    <row r="12" spans="1:5" ht="15">
      <c r="A12" s="19" t="s">
        <v>91</v>
      </c>
      <c r="B12" s="8" t="s">
        <v>2</v>
      </c>
      <c r="C12" s="10" t="s">
        <v>2</v>
      </c>
      <c r="D12" s="8" t="s">
        <v>2</v>
      </c>
      <c r="E12" s="8" t="s">
        <v>2</v>
      </c>
    </row>
    <row r="13" spans="1:5" ht="15">
      <c r="A13" s="19" t="s">
        <v>92</v>
      </c>
      <c r="B13" s="10" t="s">
        <v>2</v>
      </c>
      <c r="C13" s="10" t="s">
        <v>2</v>
      </c>
      <c r="D13" s="10" t="s">
        <v>2</v>
      </c>
      <c r="E13" s="10" t="s">
        <v>2</v>
      </c>
    </row>
    <row r="14" spans="1:5" ht="15">
      <c r="A14" s="19" t="s">
        <v>93</v>
      </c>
      <c r="B14" s="10" t="s">
        <v>2</v>
      </c>
      <c r="C14" s="10" t="s">
        <v>2</v>
      </c>
      <c r="D14" s="10" t="s">
        <v>2</v>
      </c>
      <c r="E14" s="10" t="s">
        <v>2</v>
      </c>
    </row>
    <row r="15" spans="1:5" ht="15">
      <c r="A15" s="19" t="s">
        <v>94</v>
      </c>
      <c r="B15" s="8" t="s">
        <v>2</v>
      </c>
      <c r="C15" s="8" t="s">
        <v>2</v>
      </c>
      <c r="D15" s="8" t="s">
        <v>2</v>
      </c>
      <c r="E15" s="8" t="s">
        <v>2</v>
      </c>
    </row>
    <row r="16" spans="1:5" ht="15">
      <c r="A16" s="19" t="s">
        <v>95</v>
      </c>
      <c r="B16" s="8">
        <v>600</v>
      </c>
      <c r="C16" s="8">
        <v>500</v>
      </c>
      <c r="D16" s="8">
        <v>33</v>
      </c>
      <c r="E16" s="8">
        <v>16400</v>
      </c>
    </row>
    <row r="17" spans="1:5" ht="15">
      <c r="A17" s="19" t="s">
        <v>96</v>
      </c>
      <c r="B17" s="8">
        <v>300</v>
      </c>
      <c r="C17" s="8">
        <v>300</v>
      </c>
      <c r="D17" s="8">
        <v>45</v>
      </c>
      <c r="E17" s="8">
        <v>13500</v>
      </c>
    </row>
    <row r="18" spans="1:5" ht="15">
      <c r="A18" s="19" t="s">
        <v>97</v>
      </c>
      <c r="B18" s="8" t="s">
        <v>2</v>
      </c>
      <c r="C18" s="8" t="s">
        <v>2</v>
      </c>
      <c r="D18" s="8" t="s">
        <v>2</v>
      </c>
      <c r="E18" s="8" t="s">
        <v>2</v>
      </c>
    </row>
    <row r="19" spans="1:5" ht="15">
      <c r="A19" s="19" t="s">
        <v>98</v>
      </c>
      <c r="B19" s="8" t="s">
        <v>2</v>
      </c>
      <c r="C19" s="8" t="s">
        <v>2</v>
      </c>
      <c r="D19" s="8" t="s">
        <v>2</v>
      </c>
      <c r="E19" s="8" t="s">
        <v>2</v>
      </c>
    </row>
    <row r="20" spans="1:5" ht="15">
      <c r="A20" s="19" t="s">
        <v>99</v>
      </c>
      <c r="B20" s="8">
        <v>2300</v>
      </c>
      <c r="C20" s="8">
        <v>2200</v>
      </c>
      <c r="D20" s="8">
        <v>42</v>
      </c>
      <c r="E20" s="8">
        <v>93100</v>
      </c>
    </row>
    <row r="21" spans="1:5" ht="15">
      <c r="A21" s="19" t="s">
        <v>100</v>
      </c>
      <c r="B21" s="8" t="s">
        <v>2</v>
      </c>
      <c r="C21" s="8" t="s">
        <v>2</v>
      </c>
      <c r="D21" s="8" t="s">
        <v>2</v>
      </c>
      <c r="E21" s="8" t="s">
        <v>2</v>
      </c>
    </row>
    <row r="22" spans="1:5" ht="15">
      <c r="A22" s="19" t="s">
        <v>101</v>
      </c>
      <c r="B22" s="8" t="s">
        <v>2</v>
      </c>
      <c r="C22" s="8" t="s">
        <v>2</v>
      </c>
      <c r="D22" s="8" t="s">
        <v>2</v>
      </c>
      <c r="E22" s="8" t="s">
        <v>2</v>
      </c>
    </row>
    <row r="23" spans="1:5" ht="15">
      <c r="A23" s="19" t="s">
        <v>102</v>
      </c>
      <c r="B23" s="8" t="s">
        <v>2</v>
      </c>
      <c r="C23" s="8" t="s">
        <v>2</v>
      </c>
      <c r="D23" s="8" t="s">
        <v>2</v>
      </c>
      <c r="E23" s="8" t="s">
        <v>2</v>
      </c>
    </row>
    <row r="24" spans="1:5" ht="15">
      <c r="A24" s="19" t="s">
        <v>103</v>
      </c>
      <c r="B24" s="8">
        <v>12100</v>
      </c>
      <c r="C24" s="8">
        <v>12100</v>
      </c>
      <c r="D24" s="8">
        <v>56</v>
      </c>
      <c r="E24" s="8">
        <v>676200</v>
      </c>
    </row>
    <row r="25" spans="1:5" ht="15">
      <c r="A25" s="19" t="s">
        <v>104</v>
      </c>
      <c r="B25" s="8">
        <v>0</v>
      </c>
      <c r="C25" s="8">
        <v>0</v>
      </c>
      <c r="D25" s="8">
        <v>0</v>
      </c>
      <c r="E25" s="8">
        <v>0</v>
      </c>
    </row>
    <row r="26" spans="1:5" ht="15">
      <c r="A26" s="19" t="s">
        <v>105</v>
      </c>
      <c r="B26" s="8">
        <v>0</v>
      </c>
      <c r="C26" s="8">
        <v>0</v>
      </c>
      <c r="D26" s="8">
        <v>0</v>
      </c>
      <c r="E26" s="8">
        <v>0</v>
      </c>
    </row>
    <row r="27" spans="1:5" ht="15">
      <c r="A27" s="19" t="s">
        <v>106</v>
      </c>
      <c r="B27" s="8" t="s">
        <v>2</v>
      </c>
      <c r="C27" s="50" t="s">
        <v>2</v>
      </c>
      <c r="D27" s="8" t="s">
        <v>2</v>
      </c>
      <c r="E27" s="8" t="s">
        <v>2</v>
      </c>
    </row>
    <row r="28" spans="1:5" ht="15">
      <c r="A28" s="19" t="s">
        <v>107</v>
      </c>
      <c r="B28" s="8">
        <v>1100</v>
      </c>
      <c r="C28" s="8">
        <v>900</v>
      </c>
      <c r="D28" s="8">
        <v>50</v>
      </c>
      <c r="E28" s="8">
        <v>45000</v>
      </c>
    </row>
    <row r="29" spans="1:5" ht="15">
      <c r="A29" s="19" t="s">
        <v>108</v>
      </c>
      <c r="B29" s="8" t="s">
        <v>2</v>
      </c>
      <c r="C29" s="8" t="s">
        <v>2</v>
      </c>
      <c r="D29" s="8" t="s">
        <v>2</v>
      </c>
      <c r="E29" s="8" t="s">
        <v>2</v>
      </c>
    </row>
    <row r="30" spans="1:5" ht="15">
      <c r="A30" s="19" t="s">
        <v>109</v>
      </c>
      <c r="B30" s="8">
        <v>18800</v>
      </c>
      <c r="C30" s="8">
        <v>18400</v>
      </c>
      <c r="D30" s="8">
        <v>56</v>
      </c>
      <c r="E30" s="8">
        <v>1023900</v>
      </c>
    </row>
    <row r="31" spans="1:5" ht="15">
      <c r="A31" s="19" t="s">
        <v>110</v>
      </c>
      <c r="B31" s="8">
        <v>600</v>
      </c>
      <c r="C31" s="8">
        <v>600</v>
      </c>
      <c r="D31" s="8">
        <v>43</v>
      </c>
      <c r="E31" s="8">
        <v>26000</v>
      </c>
    </row>
    <row r="32" spans="1:5" ht="15">
      <c r="A32" s="19" t="s">
        <v>111</v>
      </c>
      <c r="B32" s="8">
        <v>12500</v>
      </c>
      <c r="C32" s="8">
        <v>12400</v>
      </c>
      <c r="D32" s="8">
        <v>53</v>
      </c>
      <c r="E32" s="8">
        <v>659700</v>
      </c>
    </row>
    <row r="33" spans="1:5" ht="15">
      <c r="A33" s="19" t="s">
        <v>112</v>
      </c>
      <c r="B33" s="8">
        <v>300</v>
      </c>
      <c r="C33" s="8">
        <v>200</v>
      </c>
      <c r="D33" s="8">
        <v>42</v>
      </c>
      <c r="E33" s="8">
        <v>8300</v>
      </c>
    </row>
    <row r="34" spans="1:5" ht="15">
      <c r="A34" s="20" t="s">
        <v>113</v>
      </c>
      <c r="B34" s="8" t="s">
        <v>2</v>
      </c>
      <c r="C34" s="8" t="s">
        <v>2</v>
      </c>
      <c r="D34" s="8" t="s">
        <v>2</v>
      </c>
      <c r="E34" s="8" t="s">
        <v>2</v>
      </c>
    </row>
    <row r="35" spans="1:5" ht="15">
      <c r="A35" s="19" t="s">
        <v>114</v>
      </c>
      <c r="B35" s="8">
        <v>9200</v>
      </c>
      <c r="C35" s="8">
        <v>8800</v>
      </c>
      <c r="D35" s="8">
        <v>56</v>
      </c>
      <c r="E35" s="8">
        <v>492700</v>
      </c>
    </row>
    <row r="36" spans="1:5" ht="15">
      <c r="A36" s="19" t="s">
        <v>115</v>
      </c>
      <c r="B36" s="8">
        <v>1500</v>
      </c>
      <c r="C36" s="8">
        <v>1300</v>
      </c>
      <c r="D36" s="8">
        <v>48</v>
      </c>
      <c r="E36" s="8">
        <v>62500</v>
      </c>
    </row>
    <row r="37" spans="1:5" ht="15">
      <c r="A37" s="19" t="s">
        <v>116</v>
      </c>
      <c r="B37" s="8">
        <v>4200</v>
      </c>
      <c r="C37" s="8">
        <v>4000</v>
      </c>
      <c r="D37" s="8">
        <v>45</v>
      </c>
      <c r="E37" s="8">
        <v>178600</v>
      </c>
    </row>
    <row r="38" spans="1:5" ht="15">
      <c r="A38" s="19" t="s">
        <v>117</v>
      </c>
      <c r="B38" s="8">
        <v>10800</v>
      </c>
      <c r="C38" s="8">
        <v>10300</v>
      </c>
      <c r="D38" s="8">
        <v>53</v>
      </c>
      <c r="E38" s="8">
        <v>546900</v>
      </c>
    </row>
    <row r="39" spans="1:5" ht="15">
      <c r="A39" s="19" t="s">
        <v>118</v>
      </c>
      <c r="B39" s="8" t="s">
        <v>2</v>
      </c>
      <c r="C39" s="8" t="s">
        <v>2</v>
      </c>
      <c r="D39" s="8" t="s">
        <v>2</v>
      </c>
      <c r="E39" s="8" t="s">
        <v>2</v>
      </c>
    </row>
    <row r="40" spans="1:5" ht="15">
      <c r="A40" s="19" t="s">
        <v>119</v>
      </c>
      <c r="B40" s="8">
        <v>13400</v>
      </c>
      <c r="C40" s="8">
        <v>13200</v>
      </c>
      <c r="D40" s="8">
        <v>53</v>
      </c>
      <c r="E40" s="8">
        <v>698700</v>
      </c>
    </row>
    <row r="41" spans="1:5" ht="15">
      <c r="A41" s="19" t="s">
        <v>120</v>
      </c>
      <c r="B41" s="8">
        <v>300</v>
      </c>
      <c r="C41" s="8">
        <v>300</v>
      </c>
      <c r="D41" s="8">
        <v>49</v>
      </c>
      <c r="E41" s="8">
        <v>14600</v>
      </c>
    </row>
    <row r="42" spans="1:5" ht="15">
      <c r="A42" s="19" t="s">
        <v>121</v>
      </c>
      <c r="B42" s="8" t="s">
        <v>2</v>
      </c>
      <c r="C42" s="8" t="s">
        <v>2</v>
      </c>
      <c r="D42" s="8" t="s">
        <v>2</v>
      </c>
      <c r="E42" s="8" t="s">
        <v>2</v>
      </c>
    </row>
    <row r="43" spans="1:5" ht="15">
      <c r="A43" s="19" t="s">
        <v>122</v>
      </c>
      <c r="B43" s="8">
        <v>0</v>
      </c>
      <c r="C43" s="8">
        <v>0</v>
      </c>
      <c r="D43" s="8">
        <v>0</v>
      </c>
      <c r="E43" s="8">
        <v>0</v>
      </c>
    </row>
    <row r="44" spans="1:5" ht="15">
      <c r="A44" s="19" t="s">
        <v>123</v>
      </c>
      <c r="B44" s="8">
        <v>600</v>
      </c>
      <c r="C44" s="8">
        <v>400</v>
      </c>
      <c r="D44" s="8">
        <v>54</v>
      </c>
      <c r="E44" s="8">
        <v>21600</v>
      </c>
    </row>
    <row r="45" spans="1:5" ht="15">
      <c r="A45" s="19" t="s">
        <v>124</v>
      </c>
      <c r="B45" s="8">
        <v>0</v>
      </c>
      <c r="C45" s="8">
        <v>0</v>
      </c>
      <c r="D45" s="8">
        <v>0</v>
      </c>
      <c r="E45" s="8">
        <v>0</v>
      </c>
    </row>
    <row r="46" spans="1:5" ht="15">
      <c r="A46" s="19" t="s">
        <v>125</v>
      </c>
      <c r="B46" s="8" t="s">
        <v>2</v>
      </c>
      <c r="C46" s="8" t="s">
        <v>2</v>
      </c>
      <c r="D46" s="8" t="s">
        <v>2</v>
      </c>
      <c r="E46" s="8" t="s">
        <v>2</v>
      </c>
    </row>
    <row r="47" spans="1:5" ht="15">
      <c r="A47" s="19" t="s">
        <v>126</v>
      </c>
      <c r="B47" s="8" t="s">
        <v>2</v>
      </c>
      <c r="C47" s="8" t="s">
        <v>2</v>
      </c>
      <c r="D47" s="8" t="s">
        <v>2</v>
      </c>
      <c r="E47" s="8" t="s">
        <v>2</v>
      </c>
    </row>
    <row r="48" spans="1:5" ht="15">
      <c r="A48" s="19" t="s">
        <v>127</v>
      </c>
      <c r="B48" s="8" t="s">
        <v>2</v>
      </c>
      <c r="C48" s="8" t="s">
        <v>2</v>
      </c>
      <c r="D48" s="8" t="s">
        <v>2</v>
      </c>
      <c r="E48" s="8" t="s">
        <v>2</v>
      </c>
    </row>
    <row r="49" spans="1:5" ht="15">
      <c r="A49" s="19" t="s">
        <v>128</v>
      </c>
      <c r="B49" s="8" t="s">
        <v>2</v>
      </c>
      <c r="C49" s="8" t="s">
        <v>2</v>
      </c>
      <c r="D49" s="8" t="s">
        <v>2</v>
      </c>
      <c r="E49" s="8" t="s">
        <v>2</v>
      </c>
    </row>
    <row r="50" spans="1:5" ht="15">
      <c r="A50" s="19" t="s">
        <v>129</v>
      </c>
      <c r="B50" s="8">
        <v>600</v>
      </c>
      <c r="C50" s="8">
        <v>600</v>
      </c>
      <c r="D50" s="8">
        <v>43</v>
      </c>
      <c r="E50" s="8">
        <v>25900</v>
      </c>
    </row>
    <row r="51" spans="1:5" ht="15">
      <c r="A51" s="19" t="s">
        <v>130</v>
      </c>
      <c r="B51" s="8">
        <v>7900</v>
      </c>
      <c r="C51" s="8">
        <v>7800</v>
      </c>
      <c r="D51" s="8">
        <v>56</v>
      </c>
      <c r="E51" s="8">
        <v>439300</v>
      </c>
    </row>
    <row r="52" spans="1:5" ht="15">
      <c r="A52" s="19" t="s">
        <v>131</v>
      </c>
      <c r="B52" s="8">
        <v>2000</v>
      </c>
      <c r="C52" s="8">
        <v>1800</v>
      </c>
      <c r="D52" s="8">
        <v>41</v>
      </c>
      <c r="E52" s="8">
        <v>74300</v>
      </c>
    </row>
    <row r="53" spans="1:5" ht="15">
      <c r="A53" s="20" t="s">
        <v>132</v>
      </c>
      <c r="B53" s="8" t="s">
        <v>2</v>
      </c>
      <c r="C53" s="8" t="s">
        <v>2</v>
      </c>
      <c r="D53" s="8" t="s">
        <v>2</v>
      </c>
      <c r="E53" s="8" t="s">
        <v>2</v>
      </c>
    </row>
    <row r="54" spans="1:5" ht="15">
      <c r="A54" s="19" t="s">
        <v>133</v>
      </c>
      <c r="B54" s="8" t="s">
        <v>2</v>
      </c>
      <c r="C54" s="8" t="s">
        <v>2</v>
      </c>
      <c r="D54" s="8" t="s">
        <v>2</v>
      </c>
      <c r="E54" s="8" t="s">
        <v>2</v>
      </c>
    </row>
    <row r="55" spans="1:5" ht="15">
      <c r="A55" s="19" t="s">
        <v>134</v>
      </c>
      <c r="B55" s="8" t="s">
        <v>2</v>
      </c>
      <c r="C55" s="8" t="s">
        <v>2</v>
      </c>
      <c r="D55" s="8" t="s">
        <v>2</v>
      </c>
      <c r="E55" s="8" t="s">
        <v>2</v>
      </c>
    </row>
    <row r="56" spans="1:5" ht="15">
      <c r="A56" s="19" t="s">
        <v>135</v>
      </c>
      <c r="B56" s="8">
        <v>1700</v>
      </c>
      <c r="C56" s="8">
        <v>1300</v>
      </c>
      <c r="D56" s="8">
        <v>42</v>
      </c>
      <c r="E56" s="8">
        <v>54800</v>
      </c>
    </row>
    <row r="57" spans="1:5" ht="15">
      <c r="A57" s="19" t="s">
        <v>136</v>
      </c>
      <c r="B57" s="8">
        <v>300</v>
      </c>
      <c r="C57" s="8">
        <v>100</v>
      </c>
      <c r="D57" s="8">
        <v>56</v>
      </c>
      <c r="E57" s="8">
        <v>5600</v>
      </c>
    </row>
    <row r="58" spans="1:5" ht="15">
      <c r="A58" s="19" t="s">
        <v>137</v>
      </c>
      <c r="B58" s="8">
        <v>0</v>
      </c>
      <c r="C58" s="8">
        <v>0</v>
      </c>
      <c r="D58" s="8">
        <v>0</v>
      </c>
      <c r="E58" s="8">
        <v>0</v>
      </c>
    </row>
    <row r="59" spans="1:5" ht="15">
      <c r="A59" s="19" t="s">
        <v>138</v>
      </c>
      <c r="B59" s="8">
        <v>400</v>
      </c>
      <c r="C59" s="8">
        <v>100</v>
      </c>
      <c r="D59" s="8">
        <v>42</v>
      </c>
      <c r="E59" s="8">
        <v>4200</v>
      </c>
    </row>
    <row r="60" spans="1:5" ht="15">
      <c r="A60" s="19" t="s">
        <v>139</v>
      </c>
      <c r="B60" s="8">
        <v>5500</v>
      </c>
      <c r="C60" s="8">
        <v>5500</v>
      </c>
      <c r="D60" s="8">
        <v>54</v>
      </c>
      <c r="E60" s="8">
        <v>295600</v>
      </c>
    </row>
    <row r="61" spans="1:5" ht="15">
      <c r="A61" s="19" t="s">
        <v>140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s="19" t="s">
        <v>141</v>
      </c>
      <c r="B62" s="7">
        <v>2500</v>
      </c>
      <c r="C62" s="7">
        <v>2500</v>
      </c>
      <c r="D62" s="7">
        <v>58</v>
      </c>
      <c r="E62" s="7">
        <v>144600</v>
      </c>
    </row>
    <row r="63" spans="1:5" ht="15">
      <c r="A63" s="19" t="s">
        <v>142</v>
      </c>
      <c r="B63" s="8">
        <v>3100</v>
      </c>
      <c r="C63" s="8">
        <v>2800</v>
      </c>
      <c r="D63" s="8">
        <v>50</v>
      </c>
      <c r="E63" s="8">
        <v>139800</v>
      </c>
    </row>
    <row r="64" spans="1:5" ht="15">
      <c r="A64" s="19"/>
      <c r="B64" s="7"/>
      <c r="C64" s="8"/>
      <c r="D64" s="8"/>
      <c r="E64" s="7"/>
    </row>
    <row r="65" spans="1:5" ht="15">
      <c r="A65" s="19" t="s">
        <v>143</v>
      </c>
      <c r="B65" s="7">
        <v>3500</v>
      </c>
      <c r="C65" s="8">
        <v>3100</v>
      </c>
      <c r="D65" s="8">
        <v>44</v>
      </c>
      <c r="E65" s="7">
        <v>135800</v>
      </c>
    </row>
    <row r="66" spans="1:5" ht="15">
      <c r="A66" s="18"/>
      <c r="B66" s="18"/>
      <c r="C66" s="11"/>
      <c r="D66" s="11"/>
      <c r="E66" s="11"/>
    </row>
    <row r="67" spans="1:5" ht="15">
      <c r="A67" s="5" t="s">
        <v>152</v>
      </c>
      <c r="B67" s="5"/>
      <c r="C67" s="7"/>
      <c r="D67" s="7"/>
      <c r="E67" s="7"/>
    </row>
    <row r="68" spans="1:5" ht="15">
      <c r="A68" s="5"/>
      <c r="B68" s="5"/>
      <c r="C68" s="7"/>
      <c r="D68" s="12"/>
      <c r="E68" s="7"/>
    </row>
    <row r="69" spans="1:6" ht="45" customHeight="1">
      <c r="A69" s="43" t="s">
        <v>174</v>
      </c>
      <c r="B69" s="43"/>
      <c r="C69" s="43"/>
      <c r="D69" s="43"/>
      <c r="E69" s="43"/>
      <c r="F69" s="43"/>
    </row>
    <row r="70" spans="1:5" ht="15">
      <c r="A70" s="44" t="s">
        <v>146</v>
      </c>
      <c r="B70" s="17"/>
      <c r="C70" s="12"/>
      <c r="D70" s="12"/>
      <c r="E70" s="7"/>
    </row>
    <row r="71" spans="1:5" ht="15">
      <c r="A71" s="5"/>
      <c r="B71" s="5"/>
      <c r="C71" s="7"/>
      <c r="D71" s="7"/>
      <c r="E71" s="7"/>
    </row>
    <row r="72" spans="1:5" ht="15">
      <c r="A72" s="5"/>
      <c r="B72" s="5"/>
      <c r="C72" s="7"/>
      <c r="D72" s="7"/>
      <c r="E72" s="7"/>
    </row>
    <row r="73" spans="1:5" ht="15">
      <c r="A73" s="5"/>
      <c r="B73" s="5"/>
      <c r="C73" s="7"/>
      <c r="D73" s="7"/>
      <c r="E73" s="7"/>
    </row>
    <row r="74" spans="1:5" ht="15">
      <c r="A74" s="5"/>
      <c r="B74" s="5"/>
      <c r="C74" s="7"/>
      <c r="D74" s="7"/>
      <c r="E74" s="7"/>
    </row>
    <row r="75" spans="1:5" ht="15">
      <c r="A75" s="5"/>
      <c r="B75" s="5"/>
      <c r="C75" s="7"/>
      <c r="D75" s="7"/>
      <c r="E75" s="7"/>
    </row>
    <row r="76" spans="1:5" ht="15">
      <c r="A76" s="5"/>
      <c r="B76" s="5"/>
      <c r="E76" s="7"/>
    </row>
    <row r="77" spans="1:5" ht="15">
      <c r="A77" s="5"/>
      <c r="B77" s="5"/>
      <c r="E77" s="7"/>
    </row>
    <row r="78" spans="1:5" ht="15">
      <c r="A78" s="5"/>
      <c r="B78" s="5"/>
      <c r="E78" s="7"/>
    </row>
    <row r="79" spans="1:5" ht="15">
      <c r="A79" s="5"/>
      <c r="B79" s="5"/>
      <c r="E79" s="7"/>
    </row>
    <row r="80" spans="1:5" ht="15">
      <c r="A80" s="5"/>
      <c r="B80" s="5"/>
      <c r="E80" s="7"/>
    </row>
    <row r="81" ht="15">
      <c r="E81" s="7"/>
    </row>
    <row r="82" ht="15">
      <c r="E82" s="7"/>
    </row>
    <row r="83" ht="15">
      <c r="E83" s="7"/>
    </row>
    <row r="84" ht="15">
      <c r="E84" s="7"/>
    </row>
    <row r="85" ht="15">
      <c r="E85" s="7"/>
    </row>
    <row r="86" ht="15">
      <c r="E86" s="7"/>
    </row>
    <row r="87" ht="15">
      <c r="E87" s="7"/>
    </row>
    <row r="88" ht="15">
      <c r="E88" s="7"/>
    </row>
    <row r="89" ht="15">
      <c r="E89" s="7"/>
    </row>
    <row r="90" ht="15">
      <c r="E90" s="7"/>
    </row>
    <row r="91" ht="15">
      <c r="E91" s="7"/>
    </row>
    <row r="92" ht="15">
      <c r="E92" s="5"/>
    </row>
    <row r="93" ht="15">
      <c r="E93" s="5"/>
    </row>
    <row r="94" ht="15">
      <c r="E94" s="5"/>
    </row>
    <row r="95" ht="15">
      <c r="E95" s="5"/>
    </row>
    <row r="96" ht="15">
      <c r="E96" s="5"/>
    </row>
    <row r="97" ht="15">
      <c r="E97" s="5"/>
    </row>
    <row r="98" ht="15">
      <c r="E98" s="5"/>
    </row>
    <row r="99" ht="15">
      <c r="E99" s="5"/>
    </row>
    <row r="100" ht="15">
      <c r="E100" s="5"/>
    </row>
    <row r="101" ht="15">
      <c r="E101" s="5"/>
    </row>
    <row r="102" ht="15">
      <c r="E102" s="5"/>
    </row>
    <row r="103" ht="15">
      <c r="E103" s="5"/>
    </row>
    <row r="104" ht="15">
      <c r="E104" s="5"/>
    </row>
    <row r="105" ht="15">
      <c r="E105" s="5"/>
    </row>
    <row r="106" ht="15">
      <c r="E106" s="5"/>
    </row>
    <row r="107" ht="15">
      <c r="E107" s="5"/>
    </row>
    <row r="108" ht="15">
      <c r="E108" s="5"/>
    </row>
    <row r="109" ht="15">
      <c r="E109" s="5"/>
    </row>
    <row r="110" ht="15">
      <c r="E110" s="5"/>
    </row>
    <row r="111" ht="15">
      <c r="E111" s="5"/>
    </row>
    <row r="112" ht="15">
      <c r="E112" s="5"/>
    </row>
    <row r="113" ht="15">
      <c r="E113" s="5"/>
    </row>
    <row r="114" ht="15">
      <c r="E114" s="5"/>
    </row>
    <row r="115" ht="15">
      <c r="E115" s="5"/>
    </row>
    <row r="116" ht="15">
      <c r="E116" s="5"/>
    </row>
  </sheetData>
  <sheetProtection/>
  <mergeCells count="1">
    <mergeCell ref="A69:F69"/>
  </mergeCells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175</v>
      </c>
    </row>
    <row r="3" ht="15">
      <c r="A3" s="48" t="s">
        <v>167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SUM(B7:B65)</f>
        <v>150000</v>
      </c>
      <c r="C6" s="6">
        <f>SUM(C7:C65)+700</f>
        <v>140700</v>
      </c>
      <c r="D6" s="7">
        <v>53</v>
      </c>
      <c r="E6" s="6">
        <f>SUM(E7:E65)</f>
        <v>7420000</v>
      </c>
    </row>
    <row r="7" spans="1:5" ht="15">
      <c r="A7" s="19" t="s">
        <v>86</v>
      </c>
      <c r="B7" s="10" t="s">
        <v>2</v>
      </c>
      <c r="C7" s="10" t="s">
        <v>2</v>
      </c>
      <c r="D7" s="10" t="s">
        <v>2</v>
      </c>
      <c r="E7" s="10" t="s">
        <v>2</v>
      </c>
    </row>
    <row r="8" spans="1:5" ht="15">
      <c r="A8" s="19" t="s">
        <v>87</v>
      </c>
      <c r="B8" s="10">
        <v>400</v>
      </c>
      <c r="C8" s="10">
        <v>400</v>
      </c>
      <c r="D8" s="10">
        <v>48</v>
      </c>
      <c r="E8" s="10">
        <v>19100</v>
      </c>
    </row>
    <row r="9" spans="1:5" ht="15">
      <c r="A9" s="19" t="s">
        <v>88</v>
      </c>
      <c r="B9" s="10" t="s">
        <v>2</v>
      </c>
      <c r="C9" s="10" t="s">
        <v>2</v>
      </c>
      <c r="D9" s="10" t="s">
        <v>2</v>
      </c>
      <c r="E9" s="10" t="s">
        <v>2</v>
      </c>
    </row>
    <row r="10" spans="1:5" ht="15">
      <c r="A10" s="19" t="s">
        <v>89</v>
      </c>
      <c r="B10" s="10">
        <v>600</v>
      </c>
      <c r="C10" s="10">
        <v>500</v>
      </c>
      <c r="D10" s="10">
        <v>41</v>
      </c>
      <c r="E10" s="10">
        <v>20600</v>
      </c>
    </row>
    <row r="11" spans="1:5" ht="15">
      <c r="A11" s="19" t="s">
        <v>90</v>
      </c>
      <c r="B11" s="10">
        <v>9500</v>
      </c>
      <c r="C11" s="10">
        <v>9000</v>
      </c>
      <c r="D11" s="8">
        <v>52</v>
      </c>
      <c r="E11" s="8">
        <v>472000</v>
      </c>
    </row>
    <row r="12" spans="1:5" ht="15">
      <c r="A12" s="19" t="s">
        <v>91</v>
      </c>
      <c r="B12" s="10">
        <v>700</v>
      </c>
      <c r="C12" s="10">
        <v>600</v>
      </c>
      <c r="D12" s="10">
        <v>41</v>
      </c>
      <c r="E12" s="10">
        <v>24600</v>
      </c>
    </row>
    <row r="13" spans="1:5" ht="15">
      <c r="A13" s="19" t="s">
        <v>92</v>
      </c>
      <c r="B13" s="10" t="s">
        <v>2</v>
      </c>
      <c r="C13" s="10" t="s">
        <v>2</v>
      </c>
      <c r="D13" s="10" t="s">
        <v>2</v>
      </c>
      <c r="E13" s="10" t="s">
        <v>2</v>
      </c>
    </row>
    <row r="14" spans="1:5" ht="15">
      <c r="A14" s="19" t="s">
        <v>93</v>
      </c>
      <c r="B14" s="10" t="s">
        <v>2</v>
      </c>
      <c r="C14" s="10" t="s">
        <v>2</v>
      </c>
      <c r="D14" s="10" t="s">
        <v>2</v>
      </c>
      <c r="E14" s="10" t="s">
        <v>2</v>
      </c>
    </row>
    <row r="15" spans="1:5" ht="15">
      <c r="A15" s="19" t="s">
        <v>94</v>
      </c>
      <c r="B15" s="10">
        <v>0</v>
      </c>
      <c r="C15" s="8">
        <v>0</v>
      </c>
      <c r="D15" s="8">
        <v>0</v>
      </c>
      <c r="E15" s="8">
        <v>0</v>
      </c>
    </row>
    <row r="16" spans="1:5" ht="15">
      <c r="A16" s="19" t="s">
        <v>95</v>
      </c>
      <c r="B16" s="10">
        <v>700</v>
      </c>
      <c r="C16" s="8">
        <v>500</v>
      </c>
      <c r="D16" s="8">
        <v>57</v>
      </c>
      <c r="E16" s="8">
        <v>28600</v>
      </c>
    </row>
    <row r="17" spans="1:5" ht="15">
      <c r="A17" s="19" t="s">
        <v>96</v>
      </c>
      <c r="B17" s="10">
        <v>400</v>
      </c>
      <c r="C17" s="8">
        <v>400</v>
      </c>
      <c r="D17" s="8">
        <v>49</v>
      </c>
      <c r="E17" s="8">
        <v>19700</v>
      </c>
    </row>
    <row r="18" spans="1:5" ht="15">
      <c r="A18" s="19" t="s">
        <v>97</v>
      </c>
      <c r="B18" s="10" t="s">
        <v>2</v>
      </c>
      <c r="C18" s="8" t="s">
        <v>2</v>
      </c>
      <c r="D18" s="8" t="s">
        <v>2</v>
      </c>
      <c r="E18" s="8" t="s">
        <v>2</v>
      </c>
    </row>
    <row r="19" spans="1:5" ht="15">
      <c r="A19" s="19" t="s">
        <v>98</v>
      </c>
      <c r="B19" s="10" t="s">
        <v>2</v>
      </c>
      <c r="C19" s="8" t="s">
        <v>2</v>
      </c>
      <c r="D19" s="8" t="s">
        <v>2</v>
      </c>
      <c r="E19" s="8" t="s">
        <v>2</v>
      </c>
    </row>
    <row r="20" spans="1:5" ht="15">
      <c r="A20" s="19" t="s">
        <v>99</v>
      </c>
      <c r="B20" s="10">
        <v>2300</v>
      </c>
      <c r="C20" s="8">
        <v>2200</v>
      </c>
      <c r="D20" s="8">
        <v>50</v>
      </c>
      <c r="E20" s="8">
        <v>110000</v>
      </c>
    </row>
    <row r="21" spans="1:5" ht="15">
      <c r="A21" s="19" t="s">
        <v>100</v>
      </c>
      <c r="B21" s="10">
        <v>600</v>
      </c>
      <c r="C21" s="8">
        <v>600</v>
      </c>
      <c r="D21" s="8">
        <v>53</v>
      </c>
      <c r="E21" s="8">
        <v>31900</v>
      </c>
    </row>
    <row r="22" spans="1:5" ht="15">
      <c r="A22" s="19" t="s">
        <v>101</v>
      </c>
      <c r="B22" s="10">
        <v>0</v>
      </c>
      <c r="C22" s="8">
        <v>0</v>
      </c>
      <c r="D22" s="8"/>
      <c r="E22" s="8"/>
    </row>
    <row r="23" spans="1:5" ht="15">
      <c r="A23" s="19" t="s">
        <v>102</v>
      </c>
      <c r="B23" s="10" t="s">
        <v>2</v>
      </c>
      <c r="C23" s="8" t="s">
        <v>2</v>
      </c>
      <c r="D23" s="8" t="s">
        <v>2</v>
      </c>
      <c r="E23" s="8" t="s">
        <v>2</v>
      </c>
    </row>
    <row r="24" spans="1:5" ht="15">
      <c r="A24" s="19" t="s">
        <v>103</v>
      </c>
      <c r="B24" s="10">
        <v>15100</v>
      </c>
      <c r="C24" s="8">
        <v>13800</v>
      </c>
      <c r="D24" s="8">
        <v>59</v>
      </c>
      <c r="E24" s="8">
        <v>812200</v>
      </c>
    </row>
    <row r="25" spans="1:5" ht="15">
      <c r="A25" s="19" t="s">
        <v>104</v>
      </c>
      <c r="B25" s="10" t="s">
        <v>2</v>
      </c>
      <c r="C25" s="8" t="s">
        <v>2</v>
      </c>
      <c r="D25" s="8" t="s">
        <v>2</v>
      </c>
      <c r="E25" s="8" t="s">
        <v>2</v>
      </c>
    </row>
    <row r="26" spans="1:5" ht="15">
      <c r="A26" s="19" t="s">
        <v>105</v>
      </c>
      <c r="B26" s="10">
        <v>0</v>
      </c>
      <c r="C26" s="8">
        <v>0</v>
      </c>
      <c r="D26" s="8">
        <v>0</v>
      </c>
      <c r="E26" s="8">
        <v>0</v>
      </c>
    </row>
    <row r="27" spans="1:5" ht="15">
      <c r="A27" s="19" t="s">
        <v>106</v>
      </c>
      <c r="B27" s="10" t="s">
        <v>2</v>
      </c>
      <c r="C27" s="50" t="s">
        <v>2</v>
      </c>
      <c r="D27" s="8" t="s">
        <v>2</v>
      </c>
      <c r="E27" s="8" t="s">
        <v>2</v>
      </c>
    </row>
    <row r="28" spans="1:5" ht="15">
      <c r="A28" s="19" t="s">
        <v>107</v>
      </c>
      <c r="B28" s="10">
        <v>1900</v>
      </c>
      <c r="C28" s="8">
        <v>1800</v>
      </c>
      <c r="D28" s="8">
        <v>45</v>
      </c>
      <c r="E28" s="8">
        <v>81600</v>
      </c>
    </row>
    <row r="29" spans="1:5" ht="15">
      <c r="A29" s="19" t="s">
        <v>108</v>
      </c>
      <c r="B29" s="10" t="s">
        <v>2</v>
      </c>
      <c r="C29" s="8" t="s">
        <v>2</v>
      </c>
      <c r="D29" s="8" t="s">
        <v>2</v>
      </c>
      <c r="E29" s="8" t="s">
        <v>2</v>
      </c>
    </row>
    <row r="30" spans="1:5" ht="15">
      <c r="A30" s="19" t="s">
        <v>109</v>
      </c>
      <c r="B30" s="10">
        <v>18800</v>
      </c>
      <c r="C30" s="8">
        <v>17600</v>
      </c>
      <c r="D30" s="8">
        <v>58</v>
      </c>
      <c r="E30" s="8">
        <v>1025400</v>
      </c>
    </row>
    <row r="31" spans="1:5" ht="15">
      <c r="A31" s="19" t="s">
        <v>110</v>
      </c>
      <c r="B31" s="10">
        <v>800</v>
      </c>
      <c r="C31" s="8">
        <v>700</v>
      </c>
      <c r="D31" s="8">
        <v>51</v>
      </c>
      <c r="E31" s="8">
        <v>35800</v>
      </c>
    </row>
    <row r="32" spans="1:5" ht="15">
      <c r="A32" s="19" t="s">
        <v>111</v>
      </c>
      <c r="B32" s="10">
        <v>14500</v>
      </c>
      <c r="C32" s="8">
        <v>14100</v>
      </c>
      <c r="D32" s="8">
        <v>51</v>
      </c>
      <c r="E32" s="8">
        <v>726000</v>
      </c>
    </row>
    <row r="33" spans="1:5" ht="15">
      <c r="A33" s="19" t="s">
        <v>112</v>
      </c>
      <c r="B33" s="10">
        <v>400</v>
      </c>
      <c r="C33" s="8">
        <v>300</v>
      </c>
      <c r="D33" s="8">
        <v>55</v>
      </c>
      <c r="E33" s="8">
        <v>16600</v>
      </c>
    </row>
    <row r="34" spans="1:5" ht="15">
      <c r="A34" s="20" t="s">
        <v>113</v>
      </c>
      <c r="B34" s="10" t="s">
        <v>2</v>
      </c>
      <c r="C34" s="8" t="s">
        <v>2</v>
      </c>
      <c r="D34" s="8" t="s">
        <v>2</v>
      </c>
      <c r="E34" s="8" t="s">
        <v>2</v>
      </c>
    </row>
    <row r="35" spans="1:5" ht="15">
      <c r="A35" s="19" t="s">
        <v>114</v>
      </c>
      <c r="B35" s="10">
        <v>8900</v>
      </c>
      <c r="C35" s="8">
        <v>8800</v>
      </c>
      <c r="D35" s="8">
        <v>50</v>
      </c>
      <c r="E35" s="8">
        <v>443800</v>
      </c>
    </row>
    <row r="36" spans="1:5" ht="15">
      <c r="A36" s="19" t="s">
        <v>115</v>
      </c>
      <c r="B36" s="10">
        <v>1600</v>
      </c>
      <c r="C36" s="8">
        <v>1300</v>
      </c>
      <c r="D36" s="8">
        <v>46</v>
      </c>
      <c r="E36" s="8">
        <v>59300</v>
      </c>
    </row>
    <row r="37" spans="1:5" ht="15">
      <c r="A37" s="19" t="s">
        <v>116</v>
      </c>
      <c r="B37" s="10">
        <v>5700</v>
      </c>
      <c r="C37" s="8">
        <v>5600</v>
      </c>
      <c r="D37" s="8">
        <v>46</v>
      </c>
      <c r="E37" s="8">
        <v>260000</v>
      </c>
    </row>
    <row r="38" spans="1:5" ht="15">
      <c r="A38" s="19" t="s">
        <v>117</v>
      </c>
      <c r="B38" s="10">
        <v>13900</v>
      </c>
      <c r="C38" s="8">
        <v>12900</v>
      </c>
      <c r="D38" s="8">
        <v>50</v>
      </c>
      <c r="E38" s="8">
        <v>651100</v>
      </c>
    </row>
    <row r="39" spans="1:5" ht="15">
      <c r="A39" s="19" t="s">
        <v>118</v>
      </c>
      <c r="B39" s="10" t="s">
        <v>2</v>
      </c>
      <c r="C39" s="8" t="s">
        <v>2</v>
      </c>
      <c r="D39" s="8" t="s">
        <v>2</v>
      </c>
      <c r="E39" s="8" t="s">
        <v>2</v>
      </c>
    </row>
    <row r="40" spans="1:5" ht="15">
      <c r="A40" s="19" t="s">
        <v>119</v>
      </c>
      <c r="B40" s="10">
        <v>16100</v>
      </c>
      <c r="C40" s="8">
        <v>15300</v>
      </c>
      <c r="D40" s="8">
        <v>52</v>
      </c>
      <c r="E40" s="8">
        <v>791200</v>
      </c>
    </row>
    <row r="41" spans="1:5" ht="15">
      <c r="A41" s="19" t="s">
        <v>120</v>
      </c>
      <c r="B41" s="10">
        <v>500</v>
      </c>
      <c r="C41" s="8">
        <v>500</v>
      </c>
      <c r="D41" s="8">
        <v>43</v>
      </c>
      <c r="E41" s="8">
        <v>21400</v>
      </c>
    </row>
    <row r="42" spans="1:5" ht="15">
      <c r="A42" s="19" t="s">
        <v>121</v>
      </c>
      <c r="B42" s="10" t="s">
        <v>2</v>
      </c>
      <c r="C42" s="8" t="s">
        <v>2</v>
      </c>
      <c r="D42" s="8" t="s">
        <v>2</v>
      </c>
      <c r="E42" s="8" t="s">
        <v>2</v>
      </c>
    </row>
    <row r="43" spans="1:5" ht="15">
      <c r="A43" s="19" t="s">
        <v>122</v>
      </c>
      <c r="B43" s="10">
        <v>0</v>
      </c>
      <c r="C43" s="8">
        <v>0</v>
      </c>
      <c r="D43" s="8">
        <v>0</v>
      </c>
      <c r="E43" s="8">
        <v>0</v>
      </c>
    </row>
    <row r="44" spans="1:5" ht="15">
      <c r="A44" s="19" t="s">
        <v>123</v>
      </c>
      <c r="B44" s="10">
        <v>700</v>
      </c>
      <c r="C44" s="8">
        <v>600</v>
      </c>
      <c r="D44" s="8">
        <v>55</v>
      </c>
      <c r="E44" s="8">
        <v>32700</v>
      </c>
    </row>
    <row r="45" spans="1:5" ht="15">
      <c r="A45" s="19" t="s">
        <v>124</v>
      </c>
      <c r="B45" s="10">
        <v>0</v>
      </c>
      <c r="C45" s="8">
        <v>0</v>
      </c>
      <c r="D45" s="8">
        <v>0</v>
      </c>
      <c r="E45" s="8">
        <v>0</v>
      </c>
    </row>
    <row r="46" spans="1:5" ht="15">
      <c r="A46" s="19" t="s">
        <v>125</v>
      </c>
      <c r="B46" s="10" t="s">
        <v>2</v>
      </c>
      <c r="C46" s="8" t="s">
        <v>2</v>
      </c>
      <c r="D46" s="8" t="s">
        <v>2</v>
      </c>
      <c r="E46" s="8" t="s">
        <v>2</v>
      </c>
    </row>
    <row r="47" spans="1:5" ht="15">
      <c r="A47" s="19" t="s">
        <v>126</v>
      </c>
      <c r="B47" s="10" t="s">
        <v>2</v>
      </c>
      <c r="C47" s="8" t="s">
        <v>2</v>
      </c>
      <c r="D47" s="8" t="s">
        <v>2</v>
      </c>
      <c r="E47" s="8" t="s">
        <v>2</v>
      </c>
    </row>
    <row r="48" spans="1:5" ht="15">
      <c r="A48" s="19" t="s">
        <v>127</v>
      </c>
      <c r="B48" s="10" t="s">
        <v>2</v>
      </c>
      <c r="C48" s="8" t="s">
        <v>2</v>
      </c>
      <c r="D48" s="8" t="s">
        <v>2</v>
      </c>
      <c r="E48" s="8" t="s">
        <v>2</v>
      </c>
    </row>
    <row r="49" spans="1:5" ht="15">
      <c r="A49" s="19" t="s">
        <v>128</v>
      </c>
      <c r="B49" s="10" t="s">
        <v>2</v>
      </c>
      <c r="C49" s="8" t="s">
        <v>2</v>
      </c>
      <c r="D49" s="8" t="s">
        <v>2</v>
      </c>
      <c r="E49" s="8" t="s">
        <v>2</v>
      </c>
    </row>
    <row r="50" spans="1:5" ht="15">
      <c r="A50" s="19" t="s">
        <v>129</v>
      </c>
      <c r="B50" s="10">
        <v>800</v>
      </c>
      <c r="C50" s="8">
        <v>700</v>
      </c>
      <c r="D50" s="8">
        <v>50</v>
      </c>
      <c r="E50" s="8">
        <v>35200</v>
      </c>
    </row>
    <row r="51" spans="1:5" ht="15">
      <c r="A51" s="19" t="s">
        <v>130</v>
      </c>
      <c r="B51" s="10">
        <v>10200</v>
      </c>
      <c r="C51" s="8">
        <v>9700</v>
      </c>
      <c r="D51" s="8">
        <v>56</v>
      </c>
      <c r="E51" s="8">
        <v>547900</v>
      </c>
    </row>
    <row r="52" spans="1:5" ht="15">
      <c r="A52" s="19" t="s">
        <v>131</v>
      </c>
      <c r="B52" s="10">
        <v>3200</v>
      </c>
      <c r="C52" s="8">
        <v>2500</v>
      </c>
      <c r="D52" s="8">
        <v>52</v>
      </c>
      <c r="E52" s="8">
        <v>130000</v>
      </c>
    </row>
    <row r="53" spans="1:5" ht="15">
      <c r="A53" s="20" t="s">
        <v>132</v>
      </c>
      <c r="B53" s="10" t="s">
        <v>2</v>
      </c>
      <c r="C53" s="8" t="s">
        <v>2</v>
      </c>
      <c r="D53" s="8" t="s">
        <v>2</v>
      </c>
      <c r="E53" s="8" t="s">
        <v>2</v>
      </c>
    </row>
    <row r="54" spans="1:5" ht="15">
      <c r="A54" s="19" t="s">
        <v>133</v>
      </c>
      <c r="B54" s="10">
        <v>0</v>
      </c>
      <c r="C54" s="8">
        <v>0</v>
      </c>
      <c r="D54" s="8">
        <v>0</v>
      </c>
      <c r="E54" s="8">
        <v>0</v>
      </c>
    </row>
    <row r="55" spans="1:5" ht="15">
      <c r="A55" s="19" t="s">
        <v>134</v>
      </c>
      <c r="B55" s="10" t="s">
        <v>2</v>
      </c>
      <c r="C55" s="8" t="s">
        <v>2</v>
      </c>
      <c r="D55" s="8" t="s">
        <v>2</v>
      </c>
      <c r="E55" s="8" t="s">
        <v>2</v>
      </c>
    </row>
    <row r="56" spans="1:5" ht="15">
      <c r="A56" s="19" t="s">
        <v>135</v>
      </c>
      <c r="B56" s="10">
        <v>2100</v>
      </c>
      <c r="C56" s="8">
        <v>1700</v>
      </c>
      <c r="D56" s="8">
        <v>40</v>
      </c>
      <c r="E56" s="8">
        <v>67700</v>
      </c>
    </row>
    <row r="57" spans="1:5" ht="15">
      <c r="A57" s="19" t="s">
        <v>136</v>
      </c>
      <c r="B57" s="10">
        <v>500</v>
      </c>
      <c r="C57" s="8">
        <v>500</v>
      </c>
      <c r="D57" s="8">
        <v>58</v>
      </c>
      <c r="E57" s="8">
        <v>29000</v>
      </c>
    </row>
    <row r="58" spans="1:5" ht="15">
      <c r="A58" s="19" t="s">
        <v>137</v>
      </c>
      <c r="B58" s="10">
        <v>0</v>
      </c>
      <c r="C58" s="8">
        <v>0</v>
      </c>
      <c r="D58" s="8">
        <v>0</v>
      </c>
      <c r="E58" s="8">
        <v>0</v>
      </c>
    </row>
    <row r="59" spans="1:5" ht="15">
      <c r="A59" s="19" t="s">
        <v>138</v>
      </c>
      <c r="B59" s="10">
        <v>400</v>
      </c>
      <c r="C59" s="8">
        <v>400</v>
      </c>
      <c r="D59" s="8">
        <v>53</v>
      </c>
      <c r="E59" s="8">
        <v>21100</v>
      </c>
    </row>
    <row r="60" spans="1:5" ht="15">
      <c r="A60" s="19" t="s">
        <v>139</v>
      </c>
      <c r="B60" s="10">
        <v>5500</v>
      </c>
      <c r="C60" s="8">
        <v>5200</v>
      </c>
      <c r="D60" s="8">
        <v>53</v>
      </c>
      <c r="E60" s="8">
        <v>276800</v>
      </c>
    </row>
    <row r="61" spans="1:5" ht="15">
      <c r="A61" s="19" t="s">
        <v>140</v>
      </c>
      <c r="B61" s="10" t="s">
        <v>2</v>
      </c>
      <c r="C61" s="8" t="s">
        <v>2</v>
      </c>
      <c r="D61" s="8" t="s">
        <v>2</v>
      </c>
      <c r="E61" s="8" t="s">
        <v>2</v>
      </c>
    </row>
    <row r="62" spans="1:5" ht="15">
      <c r="A62" s="19" t="s">
        <v>141</v>
      </c>
      <c r="B62" s="5">
        <v>4600</v>
      </c>
      <c r="C62" s="5">
        <v>4000</v>
      </c>
      <c r="D62" s="5">
        <v>58</v>
      </c>
      <c r="E62" s="7">
        <v>230200</v>
      </c>
    </row>
    <row r="63" spans="1:5" ht="15">
      <c r="A63" s="19" t="s">
        <v>142</v>
      </c>
      <c r="B63" s="10">
        <v>5100</v>
      </c>
      <c r="C63" s="8">
        <v>4500</v>
      </c>
      <c r="D63" s="8">
        <v>52</v>
      </c>
      <c r="E63" s="8">
        <v>233500</v>
      </c>
    </row>
    <row r="64" spans="1:5" ht="15">
      <c r="A64" s="19"/>
      <c r="B64" s="12"/>
      <c r="C64" s="8"/>
      <c r="D64" s="8"/>
      <c r="E64" s="7"/>
    </row>
    <row r="65" spans="1:5" ht="15">
      <c r="A65" s="19" t="s">
        <v>143</v>
      </c>
      <c r="B65" s="12">
        <v>3500</v>
      </c>
      <c r="C65" s="8">
        <v>3300</v>
      </c>
      <c r="D65" s="8">
        <v>50</v>
      </c>
      <c r="E65" s="7">
        <v>165000</v>
      </c>
    </row>
    <row r="66" spans="1:5" ht="15">
      <c r="A66" s="18"/>
      <c r="B66" s="18"/>
      <c r="C66" s="11"/>
      <c r="D66" s="11"/>
      <c r="E66" s="11"/>
    </row>
    <row r="67" spans="1:5" ht="15">
      <c r="A67" s="5" t="s">
        <v>152</v>
      </c>
      <c r="B67" s="5"/>
      <c r="C67" s="7"/>
      <c r="D67" s="7"/>
      <c r="E67" s="7"/>
    </row>
    <row r="68" spans="1:5" ht="15">
      <c r="A68" s="5"/>
      <c r="B68" s="5"/>
      <c r="C68" s="7"/>
      <c r="D68" s="12"/>
      <c r="E68" s="7"/>
    </row>
    <row r="69" spans="1:5" ht="15">
      <c r="A69" s="17" t="s">
        <v>176</v>
      </c>
      <c r="B69" s="17"/>
      <c r="C69" s="12"/>
      <c r="D69" s="12"/>
      <c r="E69" s="7"/>
    </row>
    <row r="70" spans="1:5" ht="15">
      <c r="A70" s="44" t="s">
        <v>146</v>
      </c>
      <c r="B70" s="17"/>
      <c r="C70" s="12"/>
      <c r="D70" s="12"/>
      <c r="E70" s="7"/>
    </row>
    <row r="71" spans="1:5" ht="15">
      <c r="A71" s="5"/>
      <c r="B71" s="5"/>
      <c r="C71" s="7"/>
      <c r="D71" s="7"/>
      <c r="E71" s="7"/>
    </row>
    <row r="72" spans="1:5" ht="15">
      <c r="A72" s="5"/>
      <c r="B72" s="5"/>
      <c r="C72" s="7"/>
      <c r="D72" s="7"/>
      <c r="E72" s="7"/>
    </row>
    <row r="73" spans="1:5" ht="15">
      <c r="A73" s="5"/>
      <c r="B73" s="5"/>
      <c r="C73" s="7"/>
      <c r="D73" s="7"/>
      <c r="E73" s="7"/>
    </row>
    <row r="74" spans="1:5" ht="15">
      <c r="A74" s="5"/>
      <c r="B74" s="5"/>
      <c r="C74" s="7"/>
      <c r="D74" s="7"/>
      <c r="E74" s="7"/>
    </row>
    <row r="75" spans="1:5" ht="15">
      <c r="A75" s="5"/>
      <c r="B75" s="5"/>
      <c r="C75" s="7"/>
      <c r="D75" s="7"/>
      <c r="E75" s="7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</sheetData>
  <sheetProtection/>
  <hyperlinks>
    <hyperlink ref="A70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73">
      <selection activeCell="A73" sqref="A73"/>
    </sheetView>
  </sheetViews>
  <sheetFormatPr defaultColWidth="12.77734375" defaultRowHeight="15"/>
  <cols>
    <col min="1" max="1" width="18.6640625" style="0" customWidth="1"/>
  </cols>
  <sheetData>
    <row r="1" ht="23.25">
      <c r="A1" s="2" t="s">
        <v>74</v>
      </c>
    </row>
    <row r="2" ht="23.25">
      <c r="A2" s="2" t="s">
        <v>76</v>
      </c>
    </row>
    <row r="3" ht="15">
      <c r="A3" s="4" t="s">
        <v>0</v>
      </c>
    </row>
    <row r="4" spans="1:5" ht="28.5">
      <c r="A4" s="28" t="s">
        <v>12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4" ht="15">
      <c r="A5" s="26"/>
      <c r="B5" s="5"/>
      <c r="C5" s="16"/>
      <c r="D5" s="16"/>
    </row>
    <row r="6" spans="1:5" ht="15">
      <c r="A6" s="17" t="s">
        <v>1</v>
      </c>
      <c r="B6" s="6">
        <f>+B8+B22+B36+B59+B74+B91</f>
        <v>120000</v>
      </c>
      <c r="C6" s="6">
        <f>+C8+C22+C36+C59+C74+C91</f>
        <v>110000</v>
      </c>
      <c r="D6" s="21">
        <v>63</v>
      </c>
      <c r="E6" s="6">
        <f>+E8+E22+E36+E59+E74+E91</f>
        <v>6930000</v>
      </c>
    </row>
    <row r="7" spans="1:5" ht="15">
      <c r="A7" s="5"/>
      <c r="B7" s="7"/>
      <c r="C7" s="7"/>
      <c r="D7" s="21"/>
      <c r="E7" s="7"/>
    </row>
    <row r="8" spans="1:5" ht="15">
      <c r="A8" s="5" t="s">
        <v>7</v>
      </c>
      <c r="B8" s="8">
        <f>SUM(B9:B12)</f>
        <v>2700</v>
      </c>
      <c r="C8" s="8">
        <f>SUM(C9:C12)</f>
        <v>2590</v>
      </c>
      <c r="D8" s="9">
        <v>64.5</v>
      </c>
      <c r="E8" s="8">
        <f>SUM(E9:E12)</f>
        <v>167000</v>
      </c>
    </row>
    <row r="9" spans="1:5" ht="15">
      <c r="A9" s="19" t="s">
        <v>8</v>
      </c>
      <c r="B9" s="8" t="s">
        <v>2</v>
      </c>
      <c r="C9" s="8" t="s">
        <v>2</v>
      </c>
      <c r="D9" s="8" t="s">
        <v>2</v>
      </c>
      <c r="E9" s="8" t="s">
        <v>2</v>
      </c>
    </row>
    <row r="10" spans="1:5" ht="15">
      <c r="A10" s="19" t="s">
        <v>9</v>
      </c>
      <c r="B10" s="8" t="s">
        <v>2</v>
      </c>
      <c r="C10" s="8" t="s">
        <v>2</v>
      </c>
      <c r="D10" s="8" t="s">
        <v>2</v>
      </c>
      <c r="E10" s="8" t="s">
        <v>2</v>
      </c>
    </row>
    <row r="11" spans="1:5" ht="15">
      <c r="A11" s="20" t="s">
        <v>10</v>
      </c>
      <c r="B11" s="8" t="s">
        <v>2</v>
      </c>
      <c r="C11" s="8" t="s">
        <v>2</v>
      </c>
      <c r="D11" s="8" t="s">
        <v>2</v>
      </c>
      <c r="E11" s="8" t="s">
        <v>2</v>
      </c>
    </row>
    <row r="12" spans="1:5" ht="15">
      <c r="A12" s="20" t="s">
        <v>13</v>
      </c>
      <c r="B12" s="8">
        <v>2700</v>
      </c>
      <c r="C12" s="8">
        <v>2590</v>
      </c>
      <c r="D12" s="9">
        <v>64.5</v>
      </c>
      <c r="E12" s="8">
        <v>167000</v>
      </c>
    </row>
    <row r="13" spans="1:5" ht="15">
      <c r="A13" s="5"/>
      <c r="B13" s="7"/>
      <c r="C13" s="7"/>
      <c r="D13" s="21"/>
      <c r="E13" s="7"/>
    </row>
    <row r="14" spans="1:5" ht="15">
      <c r="A14" s="5" t="s">
        <v>11</v>
      </c>
      <c r="B14" s="9" t="s">
        <v>3</v>
      </c>
      <c r="C14" s="9" t="s">
        <v>3</v>
      </c>
      <c r="D14" s="9" t="s">
        <v>3</v>
      </c>
      <c r="E14" s="9" t="s">
        <v>3</v>
      </c>
    </row>
    <row r="15" spans="1:5" ht="15">
      <c r="A15" s="19" t="s">
        <v>14</v>
      </c>
      <c r="B15" s="8" t="s">
        <v>2</v>
      </c>
      <c r="C15" s="8" t="s">
        <v>2</v>
      </c>
      <c r="D15" s="9" t="s">
        <v>2</v>
      </c>
      <c r="E15" s="8" t="s">
        <v>2</v>
      </c>
    </row>
    <row r="16" spans="1:5" ht="15">
      <c r="A16" s="19" t="s">
        <v>15</v>
      </c>
      <c r="B16" s="8" t="s">
        <v>2</v>
      </c>
      <c r="C16" s="8" t="s">
        <v>2</v>
      </c>
      <c r="D16" s="9" t="s">
        <v>2</v>
      </c>
      <c r="E16" s="8" t="s">
        <v>2</v>
      </c>
    </row>
    <row r="17" spans="1:5" ht="15">
      <c r="A17" s="19" t="s">
        <v>16</v>
      </c>
      <c r="B17" s="8" t="s">
        <v>2</v>
      </c>
      <c r="C17" s="8" t="s">
        <v>2</v>
      </c>
      <c r="D17" s="9" t="s">
        <v>2</v>
      </c>
      <c r="E17" s="8" t="s">
        <v>2</v>
      </c>
    </row>
    <row r="18" spans="1:5" ht="15">
      <c r="A18" s="20" t="s">
        <v>17</v>
      </c>
      <c r="B18" s="8" t="s">
        <v>2</v>
      </c>
      <c r="C18" s="8" t="s">
        <v>2</v>
      </c>
      <c r="D18" s="9" t="s">
        <v>2</v>
      </c>
      <c r="E18" s="8" t="s">
        <v>2</v>
      </c>
    </row>
    <row r="19" spans="1:5" ht="15">
      <c r="A19" s="20" t="s">
        <v>18</v>
      </c>
      <c r="B19" s="8" t="s">
        <v>2</v>
      </c>
      <c r="C19" s="8" t="s">
        <v>2</v>
      </c>
      <c r="D19" s="9" t="s">
        <v>2</v>
      </c>
      <c r="E19" s="8" t="s">
        <v>2</v>
      </c>
    </row>
    <row r="20" spans="1:5" ht="15">
      <c r="A20" s="20" t="s">
        <v>13</v>
      </c>
      <c r="B20" s="9" t="s">
        <v>3</v>
      </c>
      <c r="C20" s="9" t="s">
        <v>3</v>
      </c>
      <c r="D20" s="9" t="s">
        <v>3</v>
      </c>
      <c r="E20" s="9" t="s">
        <v>3</v>
      </c>
    </row>
    <row r="21" spans="1:5" ht="15">
      <c r="A21" s="5"/>
      <c r="B21" s="7"/>
      <c r="C21" s="7"/>
      <c r="D21" s="21"/>
      <c r="E21" s="7"/>
    </row>
    <row r="22" spans="1:5" ht="15">
      <c r="A22" s="5" t="s">
        <v>19</v>
      </c>
      <c r="B22" s="7">
        <f>SUM(B23:B34)</f>
        <v>88000</v>
      </c>
      <c r="C22" s="7">
        <f>SUM(C23:C34)</f>
        <v>83900</v>
      </c>
      <c r="D22" s="21">
        <v>63.9</v>
      </c>
      <c r="E22" s="7">
        <f>SUM(E23:E34)</f>
        <v>5363000</v>
      </c>
    </row>
    <row r="23" spans="1:5" ht="15">
      <c r="A23" s="19" t="s">
        <v>20</v>
      </c>
      <c r="B23" s="10" t="s">
        <v>2</v>
      </c>
      <c r="C23" s="10" t="s">
        <v>2</v>
      </c>
      <c r="D23" s="22" t="s">
        <v>2</v>
      </c>
      <c r="E23" s="10" t="s">
        <v>2</v>
      </c>
    </row>
    <row r="24" spans="1:5" ht="15">
      <c r="A24" s="19" t="s">
        <v>21</v>
      </c>
      <c r="B24" s="10">
        <v>10200</v>
      </c>
      <c r="C24" s="10">
        <v>9100</v>
      </c>
      <c r="D24" s="22">
        <v>69.8</v>
      </c>
      <c r="E24" s="10">
        <v>635000</v>
      </c>
    </row>
    <row r="25" spans="1:5" ht="15">
      <c r="A25" s="19" t="s">
        <v>22</v>
      </c>
      <c r="B25" s="10">
        <v>16400</v>
      </c>
      <c r="C25" s="10">
        <v>15900</v>
      </c>
      <c r="D25" s="22">
        <v>57.3</v>
      </c>
      <c r="E25" s="10">
        <v>911000</v>
      </c>
    </row>
    <row r="26" spans="1:5" ht="15">
      <c r="A26" s="19" t="s">
        <v>23</v>
      </c>
      <c r="B26" s="7">
        <v>12400</v>
      </c>
      <c r="C26" s="7">
        <v>12400</v>
      </c>
      <c r="D26" s="21">
        <v>67.1</v>
      </c>
      <c r="E26" s="7">
        <v>832000</v>
      </c>
    </row>
    <row r="27" spans="1:5" ht="15">
      <c r="A27" s="19" t="s">
        <v>24</v>
      </c>
      <c r="B27" s="7">
        <v>9700</v>
      </c>
      <c r="C27" s="7">
        <v>9610</v>
      </c>
      <c r="D27" s="21">
        <v>71.1</v>
      </c>
      <c r="E27" s="7">
        <v>683000</v>
      </c>
    </row>
    <row r="28" spans="1:5" ht="15">
      <c r="A28" s="19" t="s">
        <v>25</v>
      </c>
      <c r="B28" s="7">
        <v>10100</v>
      </c>
      <c r="C28" s="7">
        <v>10000</v>
      </c>
      <c r="D28" s="21">
        <v>59.5</v>
      </c>
      <c r="E28" s="7">
        <v>595000</v>
      </c>
    </row>
    <row r="29" spans="1:5" ht="15">
      <c r="A29" s="19" t="s">
        <v>26</v>
      </c>
      <c r="B29" s="7">
        <v>6400</v>
      </c>
      <c r="C29" s="7">
        <v>6200</v>
      </c>
      <c r="D29" s="21">
        <v>63.5</v>
      </c>
      <c r="E29" s="7">
        <v>394000</v>
      </c>
    </row>
    <row r="30" spans="1:5" ht="15">
      <c r="A30" s="20" t="s">
        <v>27</v>
      </c>
      <c r="B30" s="7">
        <v>6000</v>
      </c>
      <c r="C30" s="7">
        <v>5750</v>
      </c>
      <c r="D30" s="21">
        <v>62.4</v>
      </c>
      <c r="E30" s="7">
        <v>359000</v>
      </c>
    </row>
    <row r="31" spans="1:5" ht="15">
      <c r="A31" s="20" t="s">
        <v>28</v>
      </c>
      <c r="B31" s="8" t="s">
        <v>2</v>
      </c>
      <c r="C31" s="8" t="s">
        <v>2</v>
      </c>
      <c r="D31" s="8" t="s">
        <v>2</v>
      </c>
      <c r="E31" s="8" t="s">
        <v>2</v>
      </c>
    </row>
    <row r="32" spans="1:5" ht="15">
      <c r="A32" s="20" t="s">
        <v>29</v>
      </c>
      <c r="B32" s="8">
        <v>5600</v>
      </c>
      <c r="C32" s="8">
        <v>5300</v>
      </c>
      <c r="D32" s="9">
        <v>70.4</v>
      </c>
      <c r="E32" s="8">
        <v>373000</v>
      </c>
    </row>
    <row r="33" spans="1:5" ht="15">
      <c r="A33" s="20" t="s">
        <v>30</v>
      </c>
      <c r="B33" s="7">
        <v>5100</v>
      </c>
      <c r="C33" s="7">
        <v>4740</v>
      </c>
      <c r="D33" s="21">
        <v>61.4</v>
      </c>
      <c r="E33" s="7">
        <v>291000</v>
      </c>
    </row>
    <row r="34" spans="1:5" ht="15">
      <c r="A34" s="20" t="s">
        <v>13</v>
      </c>
      <c r="B34" s="8">
        <v>6100</v>
      </c>
      <c r="C34" s="8">
        <v>4900</v>
      </c>
      <c r="D34" s="9">
        <v>59.2</v>
      </c>
      <c r="E34" s="8">
        <v>290000</v>
      </c>
    </row>
    <row r="35" spans="1:5" ht="15">
      <c r="A35" s="5"/>
      <c r="B35" s="7"/>
      <c r="C35" s="7"/>
      <c r="D35" s="21"/>
      <c r="E35" s="7"/>
    </row>
    <row r="36" spans="1:5" ht="15">
      <c r="A36" s="5" t="s">
        <v>31</v>
      </c>
      <c r="B36" s="7">
        <f>SUM(B37:B46)</f>
        <v>17800</v>
      </c>
      <c r="C36" s="7">
        <f>SUM(C37:C46)</f>
        <v>13900</v>
      </c>
      <c r="D36" s="21">
        <v>59.6</v>
      </c>
      <c r="E36" s="7">
        <f>SUM(E37:E46)</f>
        <v>828000</v>
      </c>
    </row>
    <row r="37" spans="1:5" ht="15">
      <c r="A37" s="19" t="s">
        <v>32</v>
      </c>
      <c r="B37" s="7">
        <v>6900</v>
      </c>
      <c r="C37" s="7">
        <v>6150</v>
      </c>
      <c r="D37" s="21">
        <v>61.8</v>
      </c>
      <c r="E37" s="7">
        <v>380000</v>
      </c>
    </row>
    <row r="38" spans="1:5" ht="15">
      <c r="A38" s="19" t="s">
        <v>33</v>
      </c>
      <c r="B38" s="10" t="s">
        <v>2</v>
      </c>
      <c r="C38" s="10" t="s">
        <v>2</v>
      </c>
      <c r="D38" s="22" t="s">
        <v>2</v>
      </c>
      <c r="E38" s="10" t="s">
        <v>2</v>
      </c>
    </row>
    <row r="39" spans="1:5" ht="15">
      <c r="A39" s="19" t="s">
        <v>34</v>
      </c>
      <c r="B39" s="8" t="s">
        <v>2</v>
      </c>
      <c r="C39" s="8" t="s">
        <v>2</v>
      </c>
      <c r="D39" s="23" t="s">
        <v>2</v>
      </c>
      <c r="E39" s="8" t="s">
        <v>2</v>
      </c>
    </row>
    <row r="40" spans="1:5" ht="15">
      <c r="A40" s="19" t="s">
        <v>35</v>
      </c>
      <c r="B40" s="10" t="s">
        <v>2</v>
      </c>
      <c r="C40" s="10" t="s">
        <v>2</v>
      </c>
      <c r="D40" s="22" t="s">
        <v>2</v>
      </c>
      <c r="E40" s="10" t="s">
        <v>2</v>
      </c>
    </row>
    <row r="41" spans="1:5" ht="15">
      <c r="A41" s="19" t="s">
        <v>36</v>
      </c>
      <c r="B41" s="10" t="s">
        <v>2</v>
      </c>
      <c r="C41" s="10" t="s">
        <v>2</v>
      </c>
      <c r="D41" s="22" t="s">
        <v>2</v>
      </c>
      <c r="E41" s="10" t="s">
        <v>2</v>
      </c>
    </row>
    <row r="42" spans="1:5" ht="15">
      <c r="A42" s="19" t="s">
        <v>37</v>
      </c>
      <c r="B42" s="7">
        <v>2600</v>
      </c>
      <c r="C42" s="7">
        <v>2250</v>
      </c>
      <c r="D42" s="21">
        <v>60</v>
      </c>
      <c r="E42" s="7">
        <v>135000</v>
      </c>
    </row>
    <row r="43" spans="1:5" ht="15">
      <c r="A43" s="19" t="s">
        <v>38</v>
      </c>
      <c r="B43" s="7">
        <v>5000</v>
      </c>
      <c r="C43" s="7">
        <v>3890</v>
      </c>
      <c r="D43" s="21">
        <v>59.1</v>
      </c>
      <c r="E43" s="7">
        <v>230000</v>
      </c>
    </row>
    <row r="44" spans="1:5" ht="15">
      <c r="A44" s="19" t="s">
        <v>39</v>
      </c>
      <c r="B44" s="8" t="s">
        <v>2</v>
      </c>
      <c r="C44" s="8" t="s">
        <v>2</v>
      </c>
      <c r="D44" s="9" t="s">
        <v>2</v>
      </c>
      <c r="E44" s="8" t="s">
        <v>2</v>
      </c>
    </row>
    <row r="45" spans="1:5" ht="15">
      <c r="A45" s="19" t="s">
        <v>40</v>
      </c>
      <c r="B45" s="8" t="s">
        <v>2</v>
      </c>
      <c r="C45" s="8" t="s">
        <v>2</v>
      </c>
      <c r="D45" s="9" t="s">
        <v>2</v>
      </c>
      <c r="E45" s="8" t="s">
        <v>2</v>
      </c>
    </row>
    <row r="46" spans="1:5" ht="15">
      <c r="A46" s="20" t="s">
        <v>13</v>
      </c>
      <c r="B46" s="7">
        <v>3300</v>
      </c>
      <c r="C46" s="7">
        <v>1610</v>
      </c>
      <c r="D46" s="21">
        <v>51.6</v>
      </c>
      <c r="E46" s="7">
        <v>83000</v>
      </c>
    </row>
    <row r="47" spans="1:5" ht="15">
      <c r="A47" s="5"/>
      <c r="B47" s="7"/>
      <c r="C47" s="7"/>
      <c r="D47" s="21"/>
      <c r="E47" s="7"/>
    </row>
    <row r="48" spans="1:5" ht="15">
      <c r="A48" s="5" t="s">
        <v>41</v>
      </c>
      <c r="B48" s="9" t="s">
        <v>3</v>
      </c>
      <c r="C48" s="9" t="s">
        <v>3</v>
      </c>
      <c r="D48" s="9" t="s">
        <v>3</v>
      </c>
      <c r="E48" s="9" t="s">
        <v>3</v>
      </c>
    </row>
    <row r="49" spans="1:5" ht="15">
      <c r="A49" s="19" t="s">
        <v>42</v>
      </c>
      <c r="B49" s="8" t="s">
        <v>2</v>
      </c>
      <c r="C49" s="8" t="s">
        <v>2</v>
      </c>
      <c r="D49" s="9" t="s">
        <v>2</v>
      </c>
      <c r="E49" s="8" t="s">
        <v>2</v>
      </c>
    </row>
    <row r="50" spans="1:5" ht="15">
      <c r="A50" s="19" t="s">
        <v>43</v>
      </c>
      <c r="B50" s="8" t="s">
        <v>2</v>
      </c>
      <c r="C50" s="8" t="s">
        <v>2</v>
      </c>
      <c r="D50" s="9" t="s">
        <v>2</v>
      </c>
      <c r="E50" s="8" t="s">
        <v>2</v>
      </c>
    </row>
    <row r="51" spans="1:5" ht="15">
      <c r="A51" s="19" t="s">
        <v>44</v>
      </c>
      <c r="B51" s="10" t="s">
        <v>2</v>
      </c>
      <c r="C51" s="10" t="s">
        <v>2</v>
      </c>
      <c r="D51" s="22" t="s">
        <v>2</v>
      </c>
      <c r="E51" s="10" t="s">
        <v>2</v>
      </c>
    </row>
    <row r="52" spans="1:5" ht="15">
      <c r="A52" s="20" t="s">
        <v>45</v>
      </c>
      <c r="B52" s="8" t="s">
        <v>2</v>
      </c>
      <c r="C52" s="8" t="s">
        <v>2</v>
      </c>
      <c r="D52" s="9" t="s">
        <v>2</v>
      </c>
      <c r="E52" s="8" t="s">
        <v>2</v>
      </c>
    </row>
    <row r="53" spans="1:5" ht="15">
      <c r="A53" s="20" t="s">
        <v>46</v>
      </c>
      <c r="B53" s="8" t="s">
        <v>2</v>
      </c>
      <c r="C53" s="8" t="s">
        <v>2</v>
      </c>
      <c r="D53" s="9" t="s">
        <v>2</v>
      </c>
      <c r="E53" s="8" t="s">
        <v>2</v>
      </c>
    </row>
    <row r="54" spans="1:5" ht="15">
      <c r="A54" s="20" t="s">
        <v>47</v>
      </c>
      <c r="B54" s="8" t="s">
        <v>2</v>
      </c>
      <c r="C54" s="8" t="s">
        <v>2</v>
      </c>
      <c r="D54" s="9" t="s">
        <v>2</v>
      </c>
      <c r="E54" s="8" t="s">
        <v>2</v>
      </c>
    </row>
    <row r="55" spans="1:5" ht="15">
      <c r="A55" s="20" t="s">
        <v>48</v>
      </c>
      <c r="B55" s="10" t="s">
        <v>2</v>
      </c>
      <c r="C55" s="10" t="s">
        <v>2</v>
      </c>
      <c r="D55" s="22" t="s">
        <v>2</v>
      </c>
      <c r="E55" s="10" t="s">
        <v>2</v>
      </c>
    </row>
    <row r="56" spans="1:5" ht="15">
      <c r="A56" s="20" t="s">
        <v>49</v>
      </c>
      <c r="B56" s="8" t="s">
        <v>2</v>
      </c>
      <c r="C56" s="8" t="s">
        <v>2</v>
      </c>
      <c r="D56" s="9" t="s">
        <v>2</v>
      </c>
      <c r="E56" s="8" t="s">
        <v>2</v>
      </c>
    </row>
    <row r="57" spans="1:5" ht="15">
      <c r="A57" s="20" t="s">
        <v>13</v>
      </c>
      <c r="B57" s="9" t="s">
        <v>3</v>
      </c>
      <c r="C57" s="9" t="s">
        <v>3</v>
      </c>
      <c r="D57" s="9" t="s">
        <v>3</v>
      </c>
      <c r="E57" s="9" t="s">
        <v>3</v>
      </c>
    </row>
    <row r="58" spans="1:5" ht="15">
      <c r="A58" s="5"/>
      <c r="B58" s="7"/>
      <c r="C58" s="7"/>
      <c r="D58" s="21"/>
      <c r="E58" s="7"/>
    </row>
    <row r="59" spans="1:5" ht="15">
      <c r="A59" s="5" t="s">
        <v>50</v>
      </c>
      <c r="B59" s="7">
        <f>SUM(B60:B64)</f>
        <v>6500</v>
      </c>
      <c r="C59" s="7">
        <f>SUM(C60:C64)</f>
        <v>5750</v>
      </c>
      <c r="D59" s="21">
        <v>61.2</v>
      </c>
      <c r="E59" s="7">
        <f>SUM(E60:E64)</f>
        <v>352000</v>
      </c>
    </row>
    <row r="60" spans="1:5" ht="15">
      <c r="A60" s="19" t="s">
        <v>51</v>
      </c>
      <c r="B60" s="8">
        <v>1900</v>
      </c>
      <c r="C60" s="8">
        <v>1780</v>
      </c>
      <c r="D60" s="9">
        <v>56.7</v>
      </c>
      <c r="E60" s="8">
        <v>101000</v>
      </c>
    </row>
    <row r="61" spans="1:5" ht="15">
      <c r="A61" s="19" t="s">
        <v>52</v>
      </c>
      <c r="B61" s="8" t="s">
        <v>2</v>
      </c>
      <c r="C61" s="8" t="s">
        <v>2</v>
      </c>
      <c r="D61" s="9" t="s">
        <v>2</v>
      </c>
      <c r="E61" s="8" t="s">
        <v>2</v>
      </c>
    </row>
    <row r="62" spans="1:5" ht="15">
      <c r="A62" s="19" t="s">
        <v>53</v>
      </c>
      <c r="B62" s="8" t="s">
        <v>2</v>
      </c>
      <c r="C62" s="8" t="s">
        <v>2</v>
      </c>
      <c r="D62" s="9" t="s">
        <v>2</v>
      </c>
      <c r="E62" s="8" t="s">
        <v>2</v>
      </c>
    </row>
    <row r="63" spans="1:5" ht="15">
      <c r="A63" s="20" t="s">
        <v>54</v>
      </c>
      <c r="B63" s="8">
        <v>2500</v>
      </c>
      <c r="C63" s="8">
        <v>2220</v>
      </c>
      <c r="D63" s="9">
        <v>64.9</v>
      </c>
      <c r="E63" s="8">
        <v>144000</v>
      </c>
    </row>
    <row r="64" spans="1:5" ht="15">
      <c r="A64" s="20" t="s">
        <v>13</v>
      </c>
      <c r="B64" s="8">
        <v>2100</v>
      </c>
      <c r="C64" s="8">
        <v>1750</v>
      </c>
      <c r="D64" s="9">
        <v>61.1</v>
      </c>
      <c r="E64" s="8">
        <v>107000</v>
      </c>
    </row>
    <row r="65" spans="1:5" ht="15">
      <c r="A65" s="5"/>
      <c r="B65" s="7"/>
      <c r="C65" s="7"/>
      <c r="D65" s="21"/>
      <c r="E65" s="7"/>
    </row>
    <row r="66" spans="1:5" ht="15">
      <c r="A66" s="5" t="s">
        <v>55</v>
      </c>
      <c r="B66" s="9" t="s">
        <v>3</v>
      </c>
      <c r="C66" s="9" t="s">
        <v>3</v>
      </c>
      <c r="D66" s="9" t="s">
        <v>3</v>
      </c>
      <c r="E66" s="9" t="s">
        <v>3</v>
      </c>
    </row>
    <row r="67" spans="1:5" ht="15">
      <c r="A67" s="19" t="s">
        <v>56</v>
      </c>
      <c r="B67" s="8" t="s">
        <v>2</v>
      </c>
      <c r="C67" s="8" t="s">
        <v>2</v>
      </c>
      <c r="D67" s="9" t="s">
        <v>2</v>
      </c>
      <c r="E67" s="8" t="s">
        <v>2</v>
      </c>
    </row>
    <row r="68" spans="1:5" ht="15">
      <c r="A68" s="19" t="s">
        <v>57</v>
      </c>
      <c r="B68" s="8" t="s">
        <v>2</v>
      </c>
      <c r="C68" s="8" t="s">
        <v>2</v>
      </c>
      <c r="D68" s="23" t="s">
        <v>2</v>
      </c>
      <c r="E68" s="8" t="s">
        <v>2</v>
      </c>
    </row>
    <row r="69" spans="1:5" ht="15">
      <c r="A69" s="20" t="s">
        <v>58</v>
      </c>
      <c r="B69" s="8" t="s">
        <v>2</v>
      </c>
      <c r="C69" s="8" t="s">
        <v>2</v>
      </c>
      <c r="D69" s="9" t="s">
        <v>2</v>
      </c>
      <c r="E69" s="8" t="s">
        <v>2</v>
      </c>
    </row>
    <row r="70" spans="1:5" ht="15">
      <c r="A70" s="20" t="s">
        <v>59</v>
      </c>
      <c r="B70" s="8" t="s">
        <v>2</v>
      </c>
      <c r="C70" s="8" t="s">
        <v>2</v>
      </c>
      <c r="D70" s="9" t="s">
        <v>2</v>
      </c>
      <c r="E70" s="8" t="s">
        <v>2</v>
      </c>
    </row>
    <row r="71" spans="1:5" ht="15">
      <c r="A71" s="20" t="s">
        <v>60</v>
      </c>
      <c r="B71" s="8" t="s">
        <v>2</v>
      </c>
      <c r="C71" s="8" t="s">
        <v>2</v>
      </c>
      <c r="D71" s="9" t="s">
        <v>2</v>
      </c>
      <c r="E71" s="8" t="s">
        <v>2</v>
      </c>
    </row>
    <row r="72" spans="1:5" ht="15">
      <c r="A72" s="20" t="s">
        <v>13</v>
      </c>
      <c r="B72" s="9" t="s">
        <v>3</v>
      </c>
      <c r="C72" s="9" t="s">
        <v>3</v>
      </c>
      <c r="D72" s="9" t="s">
        <v>3</v>
      </c>
      <c r="E72" s="9" t="s">
        <v>3</v>
      </c>
    </row>
    <row r="73" spans="1:5" ht="15">
      <c r="A73" s="5"/>
      <c r="B73" s="7"/>
      <c r="C73" s="7"/>
      <c r="D73" s="21"/>
      <c r="E73" s="7"/>
    </row>
    <row r="74" spans="1:5" ht="15">
      <c r="A74" s="5" t="s">
        <v>61</v>
      </c>
      <c r="B74" s="7">
        <f>SUM(B75:B85)</f>
        <v>1000</v>
      </c>
      <c r="C74" s="7">
        <f>SUM(C75:C85)</f>
        <v>940</v>
      </c>
      <c r="D74" s="21">
        <v>55.2</v>
      </c>
      <c r="E74" s="7">
        <f>SUM(E75:E85)</f>
        <v>51900</v>
      </c>
    </row>
    <row r="75" spans="1:5" ht="15">
      <c r="A75" s="19" t="s">
        <v>62</v>
      </c>
      <c r="B75" s="10" t="s">
        <v>2</v>
      </c>
      <c r="C75" s="10" t="s">
        <v>2</v>
      </c>
      <c r="D75" s="22" t="s">
        <v>2</v>
      </c>
      <c r="E75" s="10" t="s">
        <v>2</v>
      </c>
    </row>
    <row r="76" spans="1:5" ht="15">
      <c r="A76" s="19" t="s">
        <v>63</v>
      </c>
      <c r="B76" s="8" t="s">
        <v>2</v>
      </c>
      <c r="C76" s="8" t="s">
        <v>2</v>
      </c>
      <c r="D76" s="9" t="s">
        <v>2</v>
      </c>
      <c r="E76" s="8" t="s">
        <v>2</v>
      </c>
    </row>
    <row r="77" spans="1:5" ht="15">
      <c r="A77" s="19" t="s">
        <v>64</v>
      </c>
      <c r="B77" s="8" t="s">
        <v>2</v>
      </c>
      <c r="C77" s="8" t="s">
        <v>2</v>
      </c>
      <c r="D77" s="23" t="s">
        <v>2</v>
      </c>
      <c r="E77" s="8" t="s">
        <v>2</v>
      </c>
    </row>
    <row r="78" spans="1:5" ht="15">
      <c r="A78" s="19" t="s">
        <v>65</v>
      </c>
      <c r="B78" s="8" t="s">
        <v>2</v>
      </c>
      <c r="C78" s="8" t="s">
        <v>2</v>
      </c>
      <c r="D78" s="9" t="s">
        <v>2</v>
      </c>
      <c r="E78" s="8" t="s">
        <v>2</v>
      </c>
    </row>
    <row r="79" spans="1:5" ht="15">
      <c r="A79" s="19" t="s">
        <v>66</v>
      </c>
      <c r="B79" s="8" t="s">
        <v>2</v>
      </c>
      <c r="C79" s="9" t="s">
        <v>2</v>
      </c>
      <c r="D79" s="23" t="s">
        <v>2</v>
      </c>
      <c r="E79" s="8" t="s">
        <v>2</v>
      </c>
    </row>
    <row r="80" spans="1:5" ht="15">
      <c r="A80" s="20" t="s">
        <v>67</v>
      </c>
      <c r="B80" s="8" t="s">
        <v>2</v>
      </c>
      <c r="C80" s="8" t="s">
        <v>2</v>
      </c>
      <c r="D80" s="9" t="s">
        <v>2</v>
      </c>
      <c r="E80" s="8" t="s">
        <v>2</v>
      </c>
    </row>
    <row r="81" spans="1:5" ht="15">
      <c r="A81" s="20" t="s">
        <v>68</v>
      </c>
      <c r="B81" s="8" t="s">
        <v>2</v>
      </c>
      <c r="C81" s="8" t="s">
        <v>2</v>
      </c>
      <c r="D81" s="9" t="s">
        <v>2</v>
      </c>
      <c r="E81" s="8" t="s">
        <v>2</v>
      </c>
    </row>
    <row r="82" spans="1:5" ht="15">
      <c r="A82" s="20" t="s">
        <v>69</v>
      </c>
      <c r="B82" s="8" t="s">
        <v>2</v>
      </c>
      <c r="C82" s="8" t="s">
        <v>2</v>
      </c>
      <c r="D82" s="9" t="s">
        <v>2</v>
      </c>
      <c r="E82" s="8" t="s">
        <v>2</v>
      </c>
    </row>
    <row r="83" spans="1:5" ht="15">
      <c r="A83" s="20" t="s">
        <v>70</v>
      </c>
      <c r="B83" s="8" t="s">
        <v>2</v>
      </c>
      <c r="C83" s="8" t="s">
        <v>2</v>
      </c>
      <c r="D83" s="23" t="s">
        <v>2</v>
      </c>
      <c r="E83" s="8" t="s">
        <v>2</v>
      </c>
    </row>
    <row r="84" spans="1:5" ht="15">
      <c r="A84" s="20" t="s">
        <v>71</v>
      </c>
      <c r="B84" s="8" t="s">
        <v>2</v>
      </c>
      <c r="C84" s="8" t="s">
        <v>2</v>
      </c>
      <c r="D84" s="9" t="s">
        <v>2</v>
      </c>
      <c r="E84" s="8" t="s">
        <v>2</v>
      </c>
    </row>
    <row r="85" spans="1:5" ht="15">
      <c r="A85" s="20" t="s">
        <v>13</v>
      </c>
      <c r="B85" s="7">
        <v>1000</v>
      </c>
      <c r="C85" s="7">
        <v>940</v>
      </c>
      <c r="D85" s="21">
        <v>55.2</v>
      </c>
      <c r="E85" s="7">
        <v>51900</v>
      </c>
    </row>
    <row r="86" spans="1:5" ht="15">
      <c r="A86" s="5"/>
      <c r="B86" s="7"/>
      <c r="C86" s="7"/>
      <c r="D86" s="21"/>
      <c r="E86" s="7"/>
    </row>
    <row r="87" spans="1:5" ht="15">
      <c r="A87" s="5" t="s">
        <v>72</v>
      </c>
      <c r="B87" s="8" t="s">
        <v>3</v>
      </c>
      <c r="C87" s="8" t="s">
        <v>3</v>
      </c>
      <c r="D87" s="8" t="s">
        <v>3</v>
      </c>
      <c r="E87" s="8" t="s">
        <v>3</v>
      </c>
    </row>
    <row r="88" spans="1:5" ht="15">
      <c r="A88" s="20" t="s">
        <v>73</v>
      </c>
      <c r="B88" s="8" t="s">
        <v>2</v>
      </c>
      <c r="C88" s="8" t="s">
        <v>2</v>
      </c>
      <c r="D88" s="8" t="s">
        <v>2</v>
      </c>
      <c r="E88" s="8" t="s">
        <v>2</v>
      </c>
    </row>
    <row r="89" spans="1:5" ht="15">
      <c r="A89" s="20" t="s">
        <v>13</v>
      </c>
      <c r="B89" s="8" t="s">
        <v>3</v>
      </c>
      <c r="C89" s="8" t="s">
        <v>3</v>
      </c>
      <c r="D89" s="8" t="s">
        <v>3</v>
      </c>
      <c r="E89" s="8" t="s">
        <v>3</v>
      </c>
    </row>
    <row r="90" spans="1:5" ht="15">
      <c r="A90" s="5"/>
      <c r="B90" s="7"/>
      <c r="C90" s="7"/>
      <c r="D90" s="21"/>
      <c r="E90" s="7"/>
    </row>
    <row r="91" spans="1:5" ht="15">
      <c r="A91" s="19" t="s">
        <v>4</v>
      </c>
      <c r="B91" s="7">
        <v>4000</v>
      </c>
      <c r="C91" s="7">
        <v>2920</v>
      </c>
      <c r="D91" s="21">
        <v>57.6</v>
      </c>
      <c r="E91" s="7">
        <v>168100</v>
      </c>
    </row>
    <row r="92" spans="1:5" ht="15">
      <c r="A92" s="18"/>
      <c r="B92" s="11"/>
      <c r="C92" s="11"/>
      <c r="D92" s="11"/>
      <c r="E92" s="11"/>
    </row>
    <row r="93" spans="1:5" ht="15">
      <c r="A93" s="5" t="s">
        <v>5</v>
      </c>
      <c r="B93" s="12"/>
      <c r="C93" s="12"/>
      <c r="D93" s="7"/>
      <c r="E93" s="7"/>
    </row>
    <row r="94" spans="1:5" ht="15">
      <c r="A94" s="5" t="s">
        <v>6</v>
      </c>
      <c r="B94" s="7"/>
      <c r="C94" s="7"/>
      <c r="D94" s="7"/>
      <c r="E94" s="7"/>
    </row>
    <row r="95" spans="1:5" ht="15">
      <c r="A95" s="5"/>
      <c r="B95" s="7"/>
      <c r="C95" s="7"/>
      <c r="D95" s="7"/>
      <c r="E95" s="7"/>
    </row>
    <row r="96" spans="1:6" ht="45" customHeight="1">
      <c r="A96" s="31" t="s">
        <v>84</v>
      </c>
      <c r="B96" s="31"/>
      <c r="C96" s="31"/>
      <c r="D96" s="31"/>
      <c r="E96" s="31"/>
      <c r="F96" s="31"/>
    </row>
    <row r="97" spans="1:5" ht="15">
      <c r="A97" s="16"/>
      <c r="B97" s="12"/>
      <c r="C97" s="12"/>
      <c r="D97" s="12"/>
      <c r="E97" s="7"/>
    </row>
    <row r="98" spans="1:5" ht="15">
      <c r="A98" s="16"/>
      <c r="B98" s="12"/>
      <c r="C98" s="12"/>
      <c r="D98" s="12"/>
      <c r="E98" s="7"/>
    </row>
    <row r="99" spans="1:5" ht="15">
      <c r="A99" s="16"/>
      <c r="B99" s="7"/>
      <c r="C99" s="7"/>
      <c r="D99" s="7"/>
      <c r="E99" s="7"/>
    </row>
    <row r="100" spans="1:5" ht="15">
      <c r="A100" s="16"/>
      <c r="B100" s="7"/>
      <c r="C100" s="7"/>
      <c r="D100" s="7"/>
      <c r="E100" s="7"/>
    </row>
    <row r="101" spans="1:5" ht="15">
      <c r="A101" s="16"/>
      <c r="B101" s="7"/>
      <c r="C101" s="7"/>
      <c r="D101" s="7"/>
      <c r="E101" s="7"/>
    </row>
    <row r="102" spans="1:5" ht="15">
      <c r="A102" s="16"/>
      <c r="B102" s="7"/>
      <c r="C102" s="7"/>
      <c r="D102" s="7"/>
      <c r="E102" s="7"/>
    </row>
    <row r="103" spans="1:5" ht="15">
      <c r="A103" s="16"/>
      <c r="B103" s="7"/>
      <c r="C103" s="7"/>
      <c r="D103" s="7"/>
      <c r="E103" s="7"/>
    </row>
    <row r="104" spans="1:5" ht="15">
      <c r="A104" s="16"/>
      <c r="B104" s="7"/>
      <c r="C104" s="7"/>
      <c r="D104" s="7"/>
      <c r="E104" s="7"/>
    </row>
    <row r="105" spans="1:5" ht="15">
      <c r="A105" s="16"/>
      <c r="B105" s="7"/>
      <c r="C105" s="7"/>
      <c r="D105" s="7"/>
      <c r="E105" s="7"/>
    </row>
    <row r="106" spans="1:5" ht="15">
      <c r="A106" s="16"/>
      <c r="B106" s="7"/>
      <c r="C106" s="7"/>
      <c r="D106" s="7"/>
      <c r="E106" s="7"/>
    </row>
    <row r="107" spans="1:5" ht="15.75">
      <c r="A107" s="16"/>
      <c r="B107" s="13"/>
      <c r="C107" s="13"/>
      <c r="D107" s="13"/>
      <c r="E107" s="13"/>
    </row>
    <row r="108" spans="1:5" ht="15.75">
      <c r="A108" s="16"/>
      <c r="B108" s="13"/>
      <c r="C108" s="13"/>
      <c r="D108" s="13"/>
      <c r="E108" s="13"/>
    </row>
    <row r="109" spans="1:5" ht="15.75">
      <c r="A109" s="16"/>
      <c r="B109" s="13"/>
      <c r="C109" s="13"/>
      <c r="D109" s="13"/>
      <c r="E109" s="13"/>
    </row>
    <row r="110" spans="1:5" ht="15.75">
      <c r="A110" s="16"/>
      <c r="B110" s="13"/>
      <c r="C110" s="13"/>
      <c r="D110" s="13"/>
      <c r="E110" s="13"/>
    </row>
    <row r="111" spans="1:5" ht="15.75">
      <c r="A111" s="16"/>
      <c r="B111" s="13"/>
      <c r="C111" s="13"/>
      <c r="D111" s="13"/>
      <c r="E111" s="13"/>
    </row>
    <row r="112" spans="1:5" ht="15.75">
      <c r="A112" s="16"/>
      <c r="B112" s="14"/>
      <c r="C112" s="13"/>
      <c r="D112" s="13"/>
      <c r="E112" s="13"/>
    </row>
    <row r="113" spans="1:5" ht="15.75">
      <c r="A113" s="16"/>
      <c r="B113" s="14"/>
      <c r="C113" s="13"/>
      <c r="D113" s="13"/>
      <c r="E113" s="13"/>
    </row>
    <row r="114" spans="1:5" ht="15.75">
      <c r="A114" s="16"/>
      <c r="B114" s="14"/>
      <c r="C114" s="13"/>
      <c r="D114" s="13"/>
      <c r="E114" s="13"/>
    </row>
    <row r="115" spans="1:5" ht="15.75">
      <c r="A115" s="16"/>
      <c r="B115" s="14"/>
      <c r="C115" s="13"/>
      <c r="D115" s="13"/>
      <c r="E115" s="13"/>
    </row>
    <row r="116" spans="1:5" ht="15.75">
      <c r="A116" s="16"/>
      <c r="B116" s="14"/>
      <c r="C116" s="13"/>
      <c r="D116" s="13"/>
      <c r="E116" s="13"/>
    </row>
    <row r="117" spans="1:5" ht="15.75">
      <c r="A117" s="16"/>
      <c r="B117" s="14"/>
      <c r="C117" s="13"/>
      <c r="D117" s="13"/>
      <c r="E117" s="13"/>
    </row>
    <row r="118" spans="1:5" ht="15.75">
      <c r="A118" s="16"/>
      <c r="B118" s="15"/>
      <c r="C118" s="25"/>
      <c r="D118" s="25"/>
      <c r="E118" s="25"/>
    </row>
    <row r="119" spans="1:5" ht="15.75">
      <c r="A119" s="16"/>
      <c r="B119" s="15"/>
      <c r="C119" s="25"/>
      <c r="D119" s="25"/>
      <c r="E119" s="25"/>
    </row>
    <row r="120" spans="1:5" ht="15.75">
      <c r="A120" s="16"/>
      <c r="B120" s="15"/>
      <c r="C120" s="15"/>
      <c r="D120" s="15"/>
      <c r="E120" s="15"/>
    </row>
    <row r="121" spans="1:5" ht="15.75">
      <c r="A121" s="16"/>
      <c r="B121" s="15"/>
      <c r="C121" s="15"/>
      <c r="D121" s="15"/>
      <c r="E121" s="15"/>
    </row>
    <row r="122" spans="1:5" ht="15.75">
      <c r="A122" s="16"/>
      <c r="B122" s="15"/>
      <c r="C122" s="15"/>
      <c r="D122" s="15"/>
      <c r="E122" s="15"/>
    </row>
    <row r="123" spans="1:5" ht="15.75">
      <c r="A123" s="16"/>
      <c r="B123" s="15"/>
      <c r="C123" s="15"/>
      <c r="D123" s="15"/>
      <c r="E123" s="15"/>
    </row>
    <row r="124" spans="1:5" ht="15.75">
      <c r="A124" s="16"/>
      <c r="B124" s="16"/>
      <c r="C124" s="15"/>
      <c r="D124" s="15"/>
      <c r="E124" s="15"/>
    </row>
    <row r="125" spans="1:4" ht="15">
      <c r="A125" s="16"/>
      <c r="B125" s="16"/>
      <c r="C125" s="16"/>
      <c r="D125" s="16"/>
    </row>
    <row r="126" spans="1:4" ht="15">
      <c r="A126" s="16"/>
      <c r="B126" s="16"/>
      <c r="C126" s="16"/>
      <c r="D126" s="16"/>
    </row>
    <row r="127" spans="1:4" ht="15">
      <c r="A127" s="16"/>
      <c r="B127" s="16"/>
      <c r="C127" s="16"/>
      <c r="D127" s="16"/>
    </row>
    <row r="128" spans="1:4" ht="15">
      <c r="A128" s="16"/>
      <c r="B128" s="16"/>
      <c r="C128" s="16"/>
      <c r="D128" s="16"/>
    </row>
    <row r="129" spans="1:4" ht="15">
      <c r="A129" s="16"/>
      <c r="B129" s="16"/>
      <c r="C129" s="16"/>
      <c r="D129" s="16"/>
    </row>
    <row r="130" spans="1:4" ht="15">
      <c r="A130" s="16"/>
      <c r="B130" s="16"/>
      <c r="C130" s="16"/>
      <c r="D130" s="16"/>
    </row>
    <row r="131" spans="1:4" ht="15">
      <c r="A131" s="16"/>
      <c r="B131" s="16"/>
      <c r="C131" s="16"/>
      <c r="D131" s="16"/>
    </row>
    <row r="132" spans="1:4" ht="15">
      <c r="A132" s="16"/>
      <c r="B132" s="16"/>
      <c r="C132" s="16"/>
      <c r="D132" s="16"/>
    </row>
    <row r="133" spans="1:4" ht="15">
      <c r="A133" s="16"/>
      <c r="B133" s="16"/>
      <c r="C133" s="16"/>
      <c r="D133" s="16"/>
    </row>
    <row r="134" spans="1:4" ht="15">
      <c r="A134" s="16"/>
      <c r="B134" s="16"/>
      <c r="C134" s="16"/>
      <c r="D134" s="16"/>
    </row>
    <row r="135" spans="1:4" ht="15">
      <c r="A135" s="16"/>
      <c r="B135" s="16"/>
      <c r="C135" s="16"/>
      <c r="D135" s="16"/>
    </row>
    <row r="136" spans="1:4" ht="15">
      <c r="A136" s="16"/>
      <c r="B136" s="16"/>
      <c r="C136" s="16"/>
      <c r="D136" s="16"/>
    </row>
    <row r="137" spans="1:4" ht="15">
      <c r="A137" s="16"/>
      <c r="B137" s="16"/>
      <c r="C137" s="16"/>
      <c r="D137" s="16"/>
    </row>
    <row r="138" spans="1:4" ht="15">
      <c r="A138" s="16"/>
      <c r="B138" s="16"/>
      <c r="C138" s="16"/>
      <c r="D138" s="16"/>
    </row>
    <row r="139" spans="1:4" ht="15">
      <c r="A139" s="16"/>
      <c r="B139" s="16"/>
      <c r="C139" s="16"/>
      <c r="D139" s="16"/>
    </row>
    <row r="140" spans="1:4" ht="15">
      <c r="A140" s="16"/>
      <c r="B140" s="16"/>
      <c r="C140" s="16"/>
      <c r="D140" s="16"/>
    </row>
    <row r="141" spans="1:4" ht="15">
      <c r="A141" s="16"/>
      <c r="B141" s="16"/>
      <c r="C141" s="16"/>
      <c r="D141" s="16"/>
    </row>
    <row r="142" spans="1:4" ht="15">
      <c r="A142" s="16"/>
      <c r="B142" s="16"/>
      <c r="C142" s="16"/>
      <c r="D142" s="16"/>
    </row>
    <row r="143" spans="1:4" ht="15">
      <c r="A143" s="16"/>
      <c r="B143" s="16"/>
      <c r="C143" s="16"/>
      <c r="D143" s="16"/>
    </row>
    <row r="144" spans="1:4" ht="15">
      <c r="A144" s="16"/>
      <c r="B144" s="16"/>
      <c r="C144" s="16"/>
      <c r="D144" s="16"/>
    </row>
    <row r="145" spans="1:4" ht="15">
      <c r="A145" s="16"/>
      <c r="B145" s="16"/>
      <c r="C145" s="16"/>
      <c r="D145" s="16"/>
    </row>
    <row r="146" spans="1:4" ht="15">
      <c r="A146" s="16"/>
      <c r="B146" s="16"/>
      <c r="C146" s="16"/>
      <c r="D146" s="16"/>
    </row>
    <row r="147" spans="1:4" ht="15">
      <c r="A147" s="16"/>
      <c r="B147" s="16"/>
      <c r="C147" s="16"/>
      <c r="D147" s="16"/>
    </row>
    <row r="148" spans="1:4" ht="15">
      <c r="A148" s="16"/>
      <c r="B148" s="16"/>
      <c r="C148" s="16"/>
      <c r="D148" s="16"/>
    </row>
    <row r="149" spans="1:4" ht="15">
      <c r="A149" s="16"/>
      <c r="B149" s="16"/>
      <c r="C149" s="16"/>
      <c r="D149" s="16"/>
    </row>
    <row r="150" spans="1:4" ht="15">
      <c r="A150" s="16"/>
      <c r="B150" s="16"/>
      <c r="C150" s="16"/>
      <c r="D150" s="16"/>
    </row>
    <row r="151" spans="1:4" ht="15">
      <c r="A151" s="16"/>
      <c r="B151" s="16"/>
      <c r="C151" s="16"/>
      <c r="D151" s="16"/>
    </row>
  </sheetData>
  <sheetProtection/>
  <mergeCells count="1">
    <mergeCell ref="A96:F96"/>
  </mergeCells>
  <hyperlinks>
    <hyperlink ref="A96:F96" r:id="rId1" display="SOURCE:  U.S. Department of Agriculture, National Agricultural Statistics Service; material compiled by New York State Department of Agriculture and Markets, Agricultural Statistics Service, 2016-2017 Agricultural Statistics Annual Bulletin: New York; www"/>
  </hyperlinks>
  <printOptions/>
  <pageMargins left="0.7" right="0.7" top="0.75" bottom="0.75" header="0.3" footer="0.3"/>
  <pageSetup horizontalDpi="90" verticalDpi="9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85</v>
      </c>
    </row>
    <row r="3" ht="15">
      <c r="A3" s="4" t="s">
        <v>0</v>
      </c>
    </row>
    <row r="4" spans="1:6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  <c r="F4" s="16"/>
    </row>
    <row r="5" spans="1:6" ht="15">
      <c r="A5" s="26"/>
      <c r="B5" s="5"/>
      <c r="C5" s="16"/>
      <c r="D5" s="16"/>
      <c r="E5" s="16"/>
      <c r="F5" s="16"/>
    </row>
    <row r="6" spans="1:6" ht="15">
      <c r="A6" s="17" t="s">
        <v>1</v>
      </c>
      <c r="B6" s="6">
        <f>SUM(B7:B67)</f>
        <v>120000</v>
      </c>
      <c r="C6" s="6">
        <f>SUM(C7:C67)</f>
        <v>95000</v>
      </c>
      <c r="D6" s="42">
        <v>63</v>
      </c>
      <c r="E6" s="6">
        <f>SUM(E7:E67)</f>
        <v>5985000</v>
      </c>
      <c r="F6" s="16"/>
    </row>
    <row r="7" spans="1:6" ht="15">
      <c r="A7" s="19" t="s">
        <v>86</v>
      </c>
      <c r="B7" s="8" t="s">
        <v>2</v>
      </c>
      <c r="C7" s="8" t="s">
        <v>2</v>
      </c>
      <c r="D7" s="9" t="s">
        <v>2</v>
      </c>
      <c r="E7" s="8" t="s">
        <v>2</v>
      </c>
      <c r="F7" s="16"/>
    </row>
    <row r="8" spans="1:6" ht="15">
      <c r="A8" s="19" t="s">
        <v>87</v>
      </c>
      <c r="B8" s="8">
        <v>2300</v>
      </c>
      <c r="C8" s="8">
        <v>860</v>
      </c>
      <c r="D8" s="9">
        <v>51.7</v>
      </c>
      <c r="E8" s="8">
        <v>44500</v>
      </c>
      <c r="F8" s="16"/>
    </row>
    <row r="9" spans="1:6" ht="15">
      <c r="A9" s="19" t="s">
        <v>88</v>
      </c>
      <c r="B9" s="8" t="s">
        <v>2</v>
      </c>
      <c r="C9" s="8" t="s">
        <v>2</v>
      </c>
      <c r="D9" s="9" t="s">
        <v>2</v>
      </c>
      <c r="E9" s="8" t="s">
        <v>2</v>
      </c>
      <c r="F9" s="16"/>
    </row>
    <row r="10" spans="1:6" ht="15">
      <c r="A10" s="19" t="s">
        <v>89</v>
      </c>
      <c r="B10" s="8" t="s">
        <v>2</v>
      </c>
      <c r="C10" s="8" t="s">
        <v>2</v>
      </c>
      <c r="D10" s="9" t="s">
        <v>2</v>
      </c>
      <c r="E10" s="8" t="s">
        <v>2</v>
      </c>
      <c r="F10" s="16"/>
    </row>
    <row r="11" spans="1:6" ht="15">
      <c r="A11" s="19" t="s">
        <v>90</v>
      </c>
      <c r="B11" s="7">
        <v>7400</v>
      </c>
      <c r="C11" s="7">
        <v>5590</v>
      </c>
      <c r="D11" s="21">
        <v>60.3</v>
      </c>
      <c r="E11" s="7">
        <v>337000</v>
      </c>
      <c r="F11" s="16"/>
    </row>
    <row r="12" spans="1:6" ht="15">
      <c r="A12" s="19" t="s">
        <v>91</v>
      </c>
      <c r="B12" s="8">
        <v>1100</v>
      </c>
      <c r="C12" s="8">
        <v>330</v>
      </c>
      <c r="D12" s="9">
        <v>59.1</v>
      </c>
      <c r="E12" s="8">
        <v>19500</v>
      </c>
      <c r="F12" s="16"/>
    </row>
    <row r="13" spans="1:6" ht="15">
      <c r="A13" s="19" t="s">
        <v>92</v>
      </c>
      <c r="B13" s="8" t="s">
        <v>2</v>
      </c>
      <c r="C13" s="8" t="s">
        <v>2</v>
      </c>
      <c r="D13" s="9" t="s">
        <v>2</v>
      </c>
      <c r="E13" s="8" t="s">
        <v>2</v>
      </c>
      <c r="F13" s="16"/>
    </row>
    <row r="14" spans="1:6" ht="15">
      <c r="A14" s="19" t="s">
        <v>93</v>
      </c>
      <c r="B14" s="10" t="s">
        <v>2</v>
      </c>
      <c r="C14" s="10" t="s">
        <v>2</v>
      </c>
      <c r="D14" s="22" t="s">
        <v>2</v>
      </c>
      <c r="E14" s="10" t="s">
        <v>2</v>
      </c>
      <c r="F14" s="16"/>
    </row>
    <row r="15" spans="1:6" ht="15">
      <c r="A15" s="19" t="s">
        <v>94</v>
      </c>
      <c r="B15" s="10" t="s">
        <v>2</v>
      </c>
      <c r="C15" s="10" t="s">
        <v>2</v>
      </c>
      <c r="D15" s="22" t="s">
        <v>2</v>
      </c>
      <c r="E15" s="10" t="s">
        <v>2</v>
      </c>
      <c r="F15" s="16"/>
    </row>
    <row r="16" spans="1:6" ht="15">
      <c r="A16" s="19" t="s">
        <v>95</v>
      </c>
      <c r="B16" s="10" t="s">
        <v>2</v>
      </c>
      <c r="C16" s="10" t="s">
        <v>2</v>
      </c>
      <c r="D16" s="22" t="s">
        <v>2</v>
      </c>
      <c r="E16" s="10" t="s">
        <v>2</v>
      </c>
      <c r="F16" s="16"/>
    </row>
    <row r="17" spans="1:6" ht="15">
      <c r="A17" s="19" t="s">
        <v>96</v>
      </c>
      <c r="B17" s="10" t="s">
        <v>2</v>
      </c>
      <c r="C17" s="10" t="s">
        <v>2</v>
      </c>
      <c r="D17" s="22" t="s">
        <v>2</v>
      </c>
      <c r="E17" s="10" t="s">
        <v>2</v>
      </c>
      <c r="F17" s="16"/>
    </row>
    <row r="18" spans="1:6" ht="15">
      <c r="A18" s="19" t="s">
        <v>97</v>
      </c>
      <c r="B18" s="10" t="s">
        <v>2</v>
      </c>
      <c r="C18" s="10" t="s">
        <v>2</v>
      </c>
      <c r="D18" s="22" t="s">
        <v>2</v>
      </c>
      <c r="E18" s="10" t="s">
        <v>2</v>
      </c>
      <c r="F18" s="16"/>
    </row>
    <row r="19" spans="1:6" ht="15">
      <c r="A19" s="19" t="s">
        <v>98</v>
      </c>
      <c r="B19" s="10" t="s">
        <v>2</v>
      </c>
      <c r="C19" s="10" t="s">
        <v>2</v>
      </c>
      <c r="D19" s="22" t="s">
        <v>2</v>
      </c>
      <c r="E19" s="10" t="s">
        <v>2</v>
      </c>
      <c r="F19" s="16"/>
    </row>
    <row r="20" spans="1:6" ht="15">
      <c r="A20" s="19" t="s">
        <v>99</v>
      </c>
      <c r="B20" s="10" t="s">
        <v>2</v>
      </c>
      <c r="C20" s="10" t="s">
        <v>2</v>
      </c>
      <c r="D20" s="22" t="s">
        <v>2</v>
      </c>
      <c r="E20" s="10" t="s">
        <v>2</v>
      </c>
      <c r="F20" s="16"/>
    </row>
    <row r="21" spans="1:6" ht="15">
      <c r="A21" s="19" t="s">
        <v>100</v>
      </c>
      <c r="B21" s="10" t="s">
        <v>2</v>
      </c>
      <c r="C21" s="10" t="s">
        <v>2</v>
      </c>
      <c r="D21" s="22" t="s">
        <v>2</v>
      </c>
      <c r="E21" s="10" t="s">
        <v>2</v>
      </c>
      <c r="F21" s="16"/>
    </row>
    <row r="22" spans="1:6" ht="15">
      <c r="A22" s="19" t="s">
        <v>101</v>
      </c>
      <c r="B22" s="10" t="s">
        <v>2</v>
      </c>
      <c r="C22" s="10" t="s">
        <v>2</v>
      </c>
      <c r="D22" s="22" t="s">
        <v>2</v>
      </c>
      <c r="E22" s="10" t="s">
        <v>2</v>
      </c>
      <c r="F22" s="16"/>
    </row>
    <row r="23" spans="1:6" ht="15">
      <c r="A23" s="19" t="s">
        <v>102</v>
      </c>
      <c r="B23" s="10" t="s">
        <v>2</v>
      </c>
      <c r="C23" s="10" t="s">
        <v>2</v>
      </c>
      <c r="D23" s="22" t="s">
        <v>2</v>
      </c>
      <c r="E23" s="10" t="s">
        <v>2</v>
      </c>
      <c r="F23" s="16"/>
    </row>
    <row r="24" spans="1:6" ht="15">
      <c r="A24" s="19" t="s">
        <v>103</v>
      </c>
      <c r="B24" s="10" t="s">
        <v>2</v>
      </c>
      <c r="C24" s="10" t="s">
        <v>2</v>
      </c>
      <c r="D24" s="22" t="s">
        <v>2</v>
      </c>
      <c r="E24" s="10" t="s">
        <v>2</v>
      </c>
      <c r="F24" s="16"/>
    </row>
    <row r="25" spans="1:6" ht="15">
      <c r="A25" s="19" t="s">
        <v>104</v>
      </c>
      <c r="B25" s="10" t="s">
        <v>2</v>
      </c>
      <c r="C25" s="10" t="s">
        <v>2</v>
      </c>
      <c r="D25" s="22" t="s">
        <v>2</v>
      </c>
      <c r="E25" s="10" t="s">
        <v>2</v>
      </c>
      <c r="F25" s="16"/>
    </row>
    <row r="26" spans="1:6" ht="15">
      <c r="A26" s="19" t="s">
        <v>105</v>
      </c>
      <c r="B26" s="10" t="s">
        <v>2</v>
      </c>
      <c r="C26" s="10" t="s">
        <v>2</v>
      </c>
      <c r="D26" s="22" t="s">
        <v>2</v>
      </c>
      <c r="E26" s="10" t="s">
        <v>2</v>
      </c>
      <c r="F26" s="16"/>
    </row>
    <row r="27" spans="1:6" ht="15">
      <c r="A27" s="19" t="s">
        <v>106</v>
      </c>
      <c r="B27" s="10" t="s">
        <v>2</v>
      </c>
      <c r="C27" s="10" t="s">
        <v>2</v>
      </c>
      <c r="D27" s="22" t="s">
        <v>2</v>
      </c>
      <c r="E27" s="10" t="s">
        <v>2</v>
      </c>
      <c r="F27" s="16"/>
    </row>
    <row r="28" spans="1:6" ht="15">
      <c r="A28" s="19" t="s">
        <v>107</v>
      </c>
      <c r="B28" s="10" t="s">
        <v>2</v>
      </c>
      <c r="C28" s="10" t="s">
        <v>2</v>
      </c>
      <c r="D28" s="22" t="s">
        <v>2</v>
      </c>
      <c r="E28" s="10" t="s">
        <v>2</v>
      </c>
      <c r="F28" s="16"/>
    </row>
    <row r="29" spans="1:6" ht="15">
      <c r="A29" s="19" t="s">
        <v>108</v>
      </c>
      <c r="B29" s="10" t="s">
        <v>2</v>
      </c>
      <c r="C29" s="10" t="s">
        <v>2</v>
      </c>
      <c r="D29" s="22" t="s">
        <v>2</v>
      </c>
      <c r="E29" s="10" t="s">
        <v>2</v>
      </c>
      <c r="F29" s="16"/>
    </row>
    <row r="30" spans="1:6" ht="15">
      <c r="A30" s="19" t="s">
        <v>109</v>
      </c>
      <c r="B30" s="10" t="s">
        <v>2</v>
      </c>
      <c r="C30" s="10" t="s">
        <v>2</v>
      </c>
      <c r="D30" s="22" t="s">
        <v>2</v>
      </c>
      <c r="E30" s="10" t="s">
        <v>2</v>
      </c>
      <c r="F30" s="16"/>
    </row>
    <row r="31" spans="1:6" ht="15">
      <c r="A31" s="19" t="s">
        <v>110</v>
      </c>
      <c r="B31" s="10">
        <v>1700</v>
      </c>
      <c r="C31" s="10">
        <v>1350</v>
      </c>
      <c r="D31" s="22">
        <v>52.3</v>
      </c>
      <c r="E31" s="10">
        <v>70600</v>
      </c>
      <c r="F31" s="16"/>
    </row>
    <row r="32" spans="1:6" ht="15">
      <c r="A32" s="19" t="s">
        <v>111</v>
      </c>
      <c r="B32" s="7">
        <v>10400</v>
      </c>
      <c r="C32" s="7">
        <v>8800</v>
      </c>
      <c r="D32" s="21">
        <v>64.9</v>
      </c>
      <c r="E32" s="7">
        <v>571000</v>
      </c>
      <c r="F32" s="16"/>
    </row>
    <row r="33" spans="1:6" ht="15">
      <c r="A33" s="19" t="s">
        <v>112</v>
      </c>
      <c r="B33" s="10" t="s">
        <v>2</v>
      </c>
      <c r="C33" s="10" t="s">
        <v>2</v>
      </c>
      <c r="D33" s="22" t="s">
        <v>2</v>
      </c>
      <c r="E33" s="10" t="s">
        <v>2</v>
      </c>
      <c r="F33" s="16"/>
    </row>
    <row r="34" spans="1:6" ht="15">
      <c r="A34" s="20" t="s">
        <v>113</v>
      </c>
      <c r="B34" s="8" t="s">
        <v>3</v>
      </c>
      <c r="C34" s="8" t="s">
        <v>3</v>
      </c>
      <c r="D34" s="9" t="s">
        <v>3</v>
      </c>
      <c r="E34" s="8" t="s">
        <v>3</v>
      </c>
      <c r="F34" s="16"/>
    </row>
    <row r="35" spans="1:6" ht="15">
      <c r="A35" s="19" t="s">
        <v>114</v>
      </c>
      <c r="B35" s="7">
        <v>8400</v>
      </c>
      <c r="C35" s="7">
        <v>7300</v>
      </c>
      <c r="D35" s="21">
        <v>56.6</v>
      </c>
      <c r="E35" s="7">
        <v>413000</v>
      </c>
      <c r="F35" s="16"/>
    </row>
    <row r="36" spans="1:6" ht="15">
      <c r="A36" s="19" t="s">
        <v>115</v>
      </c>
      <c r="B36" s="7">
        <v>2900</v>
      </c>
      <c r="C36" s="7">
        <v>2700</v>
      </c>
      <c r="D36" s="21">
        <v>38.9</v>
      </c>
      <c r="E36" s="7">
        <v>105000</v>
      </c>
      <c r="F36" s="16"/>
    </row>
    <row r="37" spans="1:6" ht="15">
      <c r="A37" s="19" t="s">
        <v>116</v>
      </c>
      <c r="B37" s="7">
        <v>4700</v>
      </c>
      <c r="C37" s="7">
        <v>4100</v>
      </c>
      <c r="D37" s="21">
        <v>55.1</v>
      </c>
      <c r="E37" s="7">
        <v>226000</v>
      </c>
      <c r="F37" s="16"/>
    </row>
    <row r="38" spans="1:6" ht="15">
      <c r="A38" s="19" t="s">
        <v>117</v>
      </c>
      <c r="B38" s="7">
        <v>10100</v>
      </c>
      <c r="C38" s="7">
        <v>8300</v>
      </c>
      <c r="D38" s="21">
        <v>67</v>
      </c>
      <c r="E38" s="7">
        <v>556000</v>
      </c>
      <c r="F38" s="16"/>
    </row>
    <row r="39" spans="1:6" ht="15">
      <c r="A39" s="19" t="s">
        <v>118</v>
      </c>
      <c r="B39" s="10" t="s">
        <v>2</v>
      </c>
      <c r="C39" s="10" t="s">
        <v>2</v>
      </c>
      <c r="D39" s="22" t="s">
        <v>2</v>
      </c>
      <c r="E39" s="10" t="s">
        <v>2</v>
      </c>
      <c r="F39" s="16"/>
    </row>
    <row r="40" spans="1:6" ht="15">
      <c r="A40" s="19" t="s">
        <v>119</v>
      </c>
      <c r="B40" s="7">
        <v>7400</v>
      </c>
      <c r="C40" s="7">
        <v>6300</v>
      </c>
      <c r="D40" s="21">
        <v>65.9</v>
      </c>
      <c r="E40" s="7">
        <v>415000</v>
      </c>
      <c r="F40" s="16"/>
    </row>
    <row r="41" spans="1:6" ht="15">
      <c r="A41" s="19" t="s">
        <v>120</v>
      </c>
      <c r="B41" s="8" t="s">
        <v>2</v>
      </c>
      <c r="C41" s="8" t="s">
        <v>2</v>
      </c>
      <c r="D41" s="9" t="s">
        <v>2</v>
      </c>
      <c r="E41" s="8" t="s">
        <v>2</v>
      </c>
      <c r="F41" s="16"/>
    </row>
    <row r="42" spans="1:6" ht="15">
      <c r="A42" s="19" t="s">
        <v>121</v>
      </c>
      <c r="B42" s="8" t="s">
        <v>2</v>
      </c>
      <c r="C42" s="8" t="s">
        <v>2</v>
      </c>
      <c r="D42" s="9" t="s">
        <v>2</v>
      </c>
      <c r="E42" s="8" t="s">
        <v>2</v>
      </c>
      <c r="F42" s="16"/>
    </row>
    <row r="43" spans="1:6" ht="15">
      <c r="A43" s="19" t="s">
        <v>122</v>
      </c>
      <c r="B43" s="8" t="s">
        <v>2</v>
      </c>
      <c r="C43" s="8" t="s">
        <v>2</v>
      </c>
      <c r="D43" s="9" t="s">
        <v>2</v>
      </c>
      <c r="E43" s="8" t="s">
        <v>2</v>
      </c>
      <c r="F43" s="16"/>
    </row>
    <row r="44" spans="1:6" ht="15">
      <c r="A44" s="19" t="s">
        <v>123</v>
      </c>
      <c r="B44" s="8" t="s">
        <v>2</v>
      </c>
      <c r="C44" s="8" t="s">
        <v>2</v>
      </c>
      <c r="D44" s="9" t="s">
        <v>2</v>
      </c>
      <c r="E44" s="8" t="s">
        <v>2</v>
      </c>
      <c r="F44" s="16"/>
    </row>
    <row r="45" spans="1:6" ht="15">
      <c r="A45" s="19" t="s">
        <v>124</v>
      </c>
      <c r="B45" s="8" t="s">
        <v>2</v>
      </c>
      <c r="C45" s="8" t="s">
        <v>2</v>
      </c>
      <c r="D45" s="9" t="s">
        <v>2</v>
      </c>
      <c r="E45" s="8" t="s">
        <v>2</v>
      </c>
      <c r="F45" s="16"/>
    </row>
    <row r="46" spans="1:6" ht="15">
      <c r="A46" s="19" t="s">
        <v>125</v>
      </c>
      <c r="B46" s="8" t="s">
        <v>2</v>
      </c>
      <c r="C46" s="8" t="s">
        <v>2</v>
      </c>
      <c r="D46" s="9" t="s">
        <v>2</v>
      </c>
      <c r="E46" s="8" t="s">
        <v>2</v>
      </c>
      <c r="F46" s="16"/>
    </row>
    <row r="47" spans="1:6" ht="15">
      <c r="A47" s="19" t="s">
        <v>126</v>
      </c>
      <c r="B47" s="8" t="s">
        <v>2</v>
      </c>
      <c r="C47" s="8" t="s">
        <v>2</v>
      </c>
      <c r="D47" s="9" t="s">
        <v>2</v>
      </c>
      <c r="E47" s="8" t="s">
        <v>2</v>
      </c>
      <c r="F47" s="16"/>
    </row>
    <row r="48" spans="1:6" ht="15">
      <c r="A48" s="19" t="s">
        <v>127</v>
      </c>
      <c r="B48" s="8" t="s">
        <v>2</v>
      </c>
      <c r="C48" s="8" t="s">
        <v>2</v>
      </c>
      <c r="D48" s="9" t="s">
        <v>2</v>
      </c>
      <c r="E48" s="8" t="s">
        <v>2</v>
      </c>
      <c r="F48" s="16"/>
    </row>
    <row r="49" spans="1:6" ht="15">
      <c r="A49" s="19" t="s">
        <v>128</v>
      </c>
      <c r="B49" s="8" t="s">
        <v>2</v>
      </c>
      <c r="C49" s="8" t="s">
        <v>2</v>
      </c>
      <c r="D49" s="9" t="s">
        <v>2</v>
      </c>
      <c r="E49" s="8" t="s">
        <v>2</v>
      </c>
      <c r="F49" s="16"/>
    </row>
    <row r="50" spans="1:6" ht="15">
      <c r="A50" s="19" t="s">
        <v>129</v>
      </c>
      <c r="B50" s="8" t="s">
        <v>2</v>
      </c>
      <c r="C50" s="8" t="s">
        <v>2</v>
      </c>
      <c r="D50" s="9" t="s">
        <v>2</v>
      </c>
      <c r="E50" s="8" t="s">
        <v>2</v>
      </c>
      <c r="F50" s="16"/>
    </row>
    <row r="51" spans="1:6" ht="15">
      <c r="A51" s="19" t="s">
        <v>130</v>
      </c>
      <c r="B51" s="7">
        <v>6400</v>
      </c>
      <c r="C51" s="7">
        <v>5800</v>
      </c>
      <c r="D51" s="21">
        <v>58.3</v>
      </c>
      <c r="E51" s="7">
        <v>338000</v>
      </c>
      <c r="F51" s="16"/>
    </row>
    <row r="52" spans="1:6" ht="15">
      <c r="A52" s="19" t="s">
        <v>131</v>
      </c>
      <c r="B52" s="8" t="s">
        <v>2</v>
      </c>
      <c r="C52" s="8" t="s">
        <v>2</v>
      </c>
      <c r="D52" s="9" t="s">
        <v>2</v>
      </c>
      <c r="E52" s="8" t="s">
        <v>2</v>
      </c>
      <c r="F52" s="16"/>
    </row>
    <row r="53" spans="1:6" ht="15">
      <c r="A53" s="20" t="s">
        <v>132</v>
      </c>
      <c r="B53" s="8" t="s">
        <v>2</v>
      </c>
      <c r="C53" s="8" t="s">
        <v>2</v>
      </c>
      <c r="D53" s="9" t="s">
        <v>2</v>
      </c>
      <c r="E53" s="8" t="s">
        <v>2</v>
      </c>
      <c r="F53" s="16"/>
    </row>
    <row r="54" spans="1:6" ht="15">
      <c r="A54" s="19" t="s">
        <v>133</v>
      </c>
      <c r="B54" s="8" t="s">
        <v>2</v>
      </c>
      <c r="C54" s="8" t="s">
        <v>2</v>
      </c>
      <c r="D54" s="9" t="s">
        <v>2</v>
      </c>
      <c r="E54" s="8" t="s">
        <v>2</v>
      </c>
      <c r="F54" s="16"/>
    </row>
    <row r="55" spans="1:6" ht="15">
      <c r="A55" s="19" t="s">
        <v>134</v>
      </c>
      <c r="B55" s="8" t="s">
        <v>2</v>
      </c>
      <c r="C55" s="8" t="s">
        <v>2</v>
      </c>
      <c r="D55" s="9" t="s">
        <v>2</v>
      </c>
      <c r="E55" s="8" t="s">
        <v>2</v>
      </c>
      <c r="F55" s="16"/>
    </row>
    <row r="56" spans="1:6" ht="15">
      <c r="A56" s="19" t="s">
        <v>135</v>
      </c>
      <c r="B56" s="8">
        <v>1000</v>
      </c>
      <c r="C56" s="8">
        <v>530</v>
      </c>
      <c r="D56" s="9">
        <v>42.3</v>
      </c>
      <c r="E56" s="8">
        <v>22400</v>
      </c>
      <c r="F56" s="16"/>
    </row>
    <row r="57" spans="1:6" ht="15">
      <c r="A57" s="19" t="s">
        <v>136</v>
      </c>
      <c r="B57" s="8" t="s">
        <v>2</v>
      </c>
      <c r="C57" s="8" t="s">
        <v>2</v>
      </c>
      <c r="D57" s="9" t="s">
        <v>2</v>
      </c>
      <c r="E57" s="8" t="s">
        <v>2</v>
      </c>
      <c r="F57" s="16"/>
    </row>
    <row r="58" spans="1:6" ht="15">
      <c r="A58" s="19" t="s">
        <v>137</v>
      </c>
      <c r="B58" s="8" t="s">
        <v>2</v>
      </c>
      <c r="C58" s="8" t="s">
        <v>2</v>
      </c>
      <c r="D58" s="9" t="s">
        <v>2</v>
      </c>
      <c r="E58" s="8" t="s">
        <v>2</v>
      </c>
      <c r="F58" s="16"/>
    </row>
    <row r="59" spans="1:6" ht="15">
      <c r="A59" s="19" t="s">
        <v>138</v>
      </c>
      <c r="B59" s="8" t="s">
        <v>2</v>
      </c>
      <c r="C59" s="8" t="s">
        <v>2</v>
      </c>
      <c r="D59" s="9" t="s">
        <v>2</v>
      </c>
      <c r="E59" s="8" t="s">
        <v>2</v>
      </c>
      <c r="F59" s="16"/>
    </row>
    <row r="60" spans="1:6" ht="15">
      <c r="A60" s="19" t="s">
        <v>139</v>
      </c>
      <c r="B60" s="7">
        <v>4200</v>
      </c>
      <c r="C60" s="7">
        <v>3500</v>
      </c>
      <c r="D60" s="21">
        <v>57.1</v>
      </c>
      <c r="E60" s="7">
        <v>200000</v>
      </c>
      <c r="F60" s="16"/>
    </row>
    <row r="61" spans="1:6" ht="15">
      <c r="A61" s="19" t="s">
        <v>140</v>
      </c>
      <c r="B61" s="8" t="s">
        <v>2</v>
      </c>
      <c r="C61" s="8" t="s">
        <v>2</v>
      </c>
      <c r="D61" s="9" t="s">
        <v>2</v>
      </c>
      <c r="E61" s="8" t="s">
        <v>2</v>
      </c>
      <c r="F61" s="16"/>
    </row>
    <row r="62" spans="1:6" ht="15">
      <c r="A62" s="19" t="s">
        <v>141</v>
      </c>
      <c r="B62" s="8">
        <v>5000</v>
      </c>
      <c r="C62" s="8">
        <v>4100</v>
      </c>
      <c r="D62" s="9">
        <v>84.4</v>
      </c>
      <c r="E62" s="8">
        <v>346000</v>
      </c>
      <c r="F62" s="16"/>
    </row>
    <row r="63" spans="1:6" ht="15">
      <c r="A63" s="19" t="s">
        <v>142</v>
      </c>
      <c r="B63" s="7">
        <v>4600</v>
      </c>
      <c r="C63" s="7">
        <v>4000</v>
      </c>
      <c r="D63" s="21">
        <v>69.5</v>
      </c>
      <c r="E63" s="7">
        <v>278000</v>
      </c>
      <c r="F63" s="16"/>
    </row>
    <row r="64" spans="1:6" ht="15">
      <c r="A64" s="19"/>
      <c r="B64" s="7"/>
      <c r="C64" s="7"/>
      <c r="D64" s="21"/>
      <c r="E64" s="7"/>
      <c r="F64" s="16"/>
    </row>
    <row r="65" spans="1:6" ht="15">
      <c r="A65" s="19" t="s">
        <v>143</v>
      </c>
      <c r="B65" s="7">
        <f>2600+29500+1200+4200+700+1500</f>
        <v>39700</v>
      </c>
      <c r="C65" s="7">
        <f>2320+24700+260+1190+510+1220</f>
        <v>30200</v>
      </c>
      <c r="D65" s="21">
        <f>+(68.1+67.1+55.4+57.1+59.4+39.5)/6</f>
        <v>57.76666666666666</v>
      </c>
      <c r="E65" s="7">
        <f>158000+1657000+14400+68000+30300+48200</f>
        <v>1975900</v>
      </c>
      <c r="F65" s="16"/>
    </row>
    <row r="66" spans="1:6" ht="15">
      <c r="A66" s="19"/>
      <c r="B66" s="7"/>
      <c r="C66" s="7"/>
      <c r="D66" s="21"/>
      <c r="E66" s="7"/>
      <c r="F66" s="16"/>
    </row>
    <row r="67" spans="1:6" ht="15">
      <c r="A67" s="19" t="s">
        <v>4</v>
      </c>
      <c r="B67" s="7">
        <v>2700</v>
      </c>
      <c r="C67" s="7">
        <v>1240</v>
      </c>
      <c r="D67" s="21">
        <v>54.1</v>
      </c>
      <c r="E67" s="7">
        <v>67100</v>
      </c>
      <c r="F67" s="16"/>
    </row>
    <row r="68" spans="1:6" ht="15">
      <c r="A68" s="18"/>
      <c r="B68" s="11"/>
      <c r="C68" s="11"/>
      <c r="D68" s="11"/>
      <c r="E68" s="11"/>
      <c r="F68" s="16"/>
    </row>
    <row r="69" spans="1:6" ht="15">
      <c r="A69" s="5" t="s">
        <v>5</v>
      </c>
      <c r="B69" s="7"/>
      <c r="C69" s="7"/>
      <c r="D69" s="7"/>
      <c r="E69" s="7"/>
      <c r="F69" s="16"/>
    </row>
    <row r="70" spans="1:6" ht="15">
      <c r="A70" s="5" t="s">
        <v>6</v>
      </c>
      <c r="B70" s="7"/>
      <c r="C70" s="7"/>
      <c r="D70" s="7"/>
      <c r="E70" s="7"/>
      <c r="F70" s="16"/>
    </row>
    <row r="71" spans="1:6" ht="15">
      <c r="A71" s="5"/>
      <c r="B71" s="7"/>
      <c r="C71" s="7"/>
      <c r="D71" s="12"/>
      <c r="E71" s="7"/>
      <c r="F71" s="16"/>
    </row>
    <row r="72" spans="1:6" ht="84" customHeight="1">
      <c r="A72" s="43" t="s">
        <v>145</v>
      </c>
      <c r="B72" s="43"/>
      <c r="C72" s="43"/>
      <c r="D72" s="43"/>
      <c r="E72" s="43"/>
      <c r="F72" s="43"/>
    </row>
    <row r="73" spans="1:6" ht="15">
      <c r="A73" s="44" t="s">
        <v>146</v>
      </c>
      <c r="B73" s="12"/>
      <c r="C73" s="12"/>
      <c r="D73" s="12"/>
      <c r="E73" s="7"/>
      <c r="F73" s="16"/>
    </row>
    <row r="74" spans="1:6" ht="15">
      <c r="A74" s="17" t="s">
        <v>144</v>
      </c>
      <c r="B74" s="7"/>
      <c r="C74" s="7"/>
      <c r="D74" s="7"/>
      <c r="E74" s="7"/>
      <c r="F74" s="16"/>
    </row>
    <row r="75" spans="1:6" ht="15">
      <c r="A75" s="5"/>
      <c r="B75" s="7"/>
      <c r="C75" s="7"/>
      <c r="D75" s="7"/>
      <c r="E75" s="7"/>
      <c r="F75" s="16"/>
    </row>
    <row r="76" spans="1:6" ht="15">
      <c r="A76" s="5"/>
      <c r="B76" s="7"/>
      <c r="C76" s="7"/>
      <c r="D76" s="7"/>
      <c r="E76" s="7"/>
      <c r="F76" s="16"/>
    </row>
    <row r="77" spans="1:6" ht="15">
      <c r="A77" s="5"/>
      <c r="B77" s="7"/>
      <c r="C77" s="16"/>
      <c r="D77" s="16"/>
      <c r="E77" s="7"/>
      <c r="F77" s="16"/>
    </row>
    <row r="78" spans="1:6" ht="15">
      <c r="A78" s="5"/>
      <c r="B78" s="7"/>
      <c r="C78" s="16"/>
      <c r="D78" s="16"/>
      <c r="E78" s="16"/>
      <c r="F78" s="16"/>
    </row>
    <row r="79" spans="1:6" ht="15">
      <c r="A79" s="5"/>
      <c r="B79" s="7"/>
      <c r="C79" s="16"/>
      <c r="D79" s="16"/>
      <c r="E79" s="16"/>
      <c r="F79" s="16"/>
    </row>
    <row r="80" spans="1:6" ht="15">
      <c r="A80" s="5"/>
      <c r="B80" s="7"/>
      <c r="C80" s="16"/>
      <c r="D80" s="16"/>
      <c r="E80" s="16"/>
      <c r="F80" s="16"/>
    </row>
    <row r="81" spans="1:6" ht="15">
      <c r="A81" s="5"/>
      <c r="B81" s="7"/>
      <c r="C81" s="16"/>
      <c r="D81" s="16"/>
      <c r="E81" s="16"/>
      <c r="F81" s="16"/>
    </row>
    <row r="82" spans="1:6" ht="15">
      <c r="A82" s="5"/>
      <c r="B82" s="7"/>
      <c r="C82" s="16"/>
      <c r="D82" s="16"/>
      <c r="E82" s="16"/>
      <c r="F82" s="16"/>
    </row>
    <row r="83" spans="1:6" ht="15">
      <c r="A83" s="5"/>
      <c r="B83" s="7"/>
      <c r="C83" s="16"/>
      <c r="D83" s="16"/>
      <c r="E83" s="16"/>
      <c r="F83" s="16"/>
    </row>
    <row r="84" spans="1:6" ht="15">
      <c r="A84" s="5"/>
      <c r="B84" s="7"/>
      <c r="C84" s="16"/>
      <c r="D84" s="16"/>
      <c r="E84" s="16"/>
      <c r="F84" s="16"/>
    </row>
    <row r="85" spans="1:6" ht="15">
      <c r="A85" s="5"/>
      <c r="B85" s="7"/>
      <c r="C85" s="16"/>
      <c r="D85" s="16"/>
      <c r="E85" s="16"/>
      <c r="F85" s="16"/>
    </row>
    <row r="86" spans="1:6" ht="15">
      <c r="A86" s="5"/>
      <c r="B86" s="7"/>
      <c r="C86" s="16"/>
      <c r="D86" s="16"/>
      <c r="E86" s="16"/>
      <c r="F86" s="16"/>
    </row>
    <row r="87" spans="1:6" ht="15">
      <c r="A87" s="16"/>
      <c r="B87" s="16"/>
      <c r="C87" s="16"/>
      <c r="D87" s="16"/>
      <c r="E87" s="16"/>
      <c r="F87" s="16"/>
    </row>
    <row r="88" spans="1:6" ht="15">
      <c r="A88" s="16"/>
      <c r="B88" s="16"/>
      <c r="C88" s="16"/>
      <c r="D88" s="16"/>
      <c r="E88" s="16"/>
      <c r="F88" s="16"/>
    </row>
    <row r="89" spans="1:6" ht="15">
      <c r="A89" s="16"/>
      <c r="B89" s="16"/>
      <c r="C89" s="16"/>
      <c r="D89" s="16"/>
      <c r="E89" s="16"/>
      <c r="F89" s="16"/>
    </row>
    <row r="90" spans="1:6" ht="15">
      <c r="A90" s="16"/>
      <c r="B90" s="16"/>
      <c r="C90" s="16"/>
      <c r="D90" s="16"/>
      <c r="E90" s="16"/>
      <c r="F90" s="16"/>
    </row>
    <row r="91" spans="1:6" ht="15">
      <c r="A91" s="16"/>
      <c r="B91" s="16"/>
      <c r="C91" s="16"/>
      <c r="D91" s="16"/>
      <c r="E91" s="16"/>
      <c r="F91" s="16"/>
    </row>
    <row r="92" spans="1:6" ht="15">
      <c r="A92" s="16"/>
      <c r="B92" s="16"/>
      <c r="C92" s="16"/>
      <c r="D92" s="16"/>
      <c r="E92" s="16"/>
      <c r="F92" s="16"/>
    </row>
    <row r="93" spans="1:6" ht="15">
      <c r="A93" s="16"/>
      <c r="B93" s="16"/>
      <c r="C93" s="16"/>
      <c r="D93" s="16"/>
      <c r="E93" s="16"/>
      <c r="F93" s="16"/>
    </row>
    <row r="94" spans="1:6" ht="15">
      <c r="A94" s="16"/>
      <c r="B94" s="16"/>
      <c r="C94" s="16"/>
      <c r="D94" s="16"/>
      <c r="E94" s="16"/>
      <c r="F94" s="16"/>
    </row>
    <row r="95" spans="1:6" ht="15">
      <c r="A95" s="16"/>
      <c r="B95" s="16"/>
      <c r="C95" s="16"/>
      <c r="D95" s="16"/>
      <c r="E95" s="16"/>
      <c r="F95" s="16"/>
    </row>
    <row r="96" spans="1:6" ht="15">
      <c r="A96" s="16"/>
      <c r="B96" s="16"/>
      <c r="C96" s="16"/>
      <c r="D96" s="16"/>
      <c r="E96" s="16"/>
      <c r="F96" s="16"/>
    </row>
    <row r="97" spans="1:6" ht="15">
      <c r="A97" s="16"/>
      <c r="B97" s="16"/>
      <c r="C97" s="16"/>
      <c r="D97" s="16"/>
      <c r="E97" s="16"/>
      <c r="F97" s="16"/>
    </row>
    <row r="98" spans="1:6" ht="15">
      <c r="A98" s="16"/>
      <c r="B98" s="16"/>
      <c r="C98" s="16"/>
      <c r="D98" s="16"/>
      <c r="E98" s="16"/>
      <c r="F98" s="16"/>
    </row>
    <row r="99" spans="1:6" ht="15">
      <c r="A99" s="16"/>
      <c r="B99" s="16"/>
      <c r="C99" s="16"/>
      <c r="D99" s="16"/>
      <c r="E99" s="16"/>
      <c r="F99" s="16"/>
    </row>
    <row r="100" spans="1:6" ht="15">
      <c r="A100" s="16"/>
      <c r="B100" s="16"/>
      <c r="C100" s="16"/>
      <c r="D100" s="16"/>
      <c r="E100" s="16"/>
      <c r="F100" s="16"/>
    </row>
    <row r="101" spans="1:6" ht="15">
      <c r="A101" s="16"/>
      <c r="B101" s="16"/>
      <c r="C101" s="16"/>
      <c r="D101" s="16"/>
      <c r="E101" s="16"/>
      <c r="F101" s="16"/>
    </row>
    <row r="102" spans="1:6" ht="15">
      <c r="A102" s="16"/>
      <c r="B102" s="16"/>
      <c r="C102" s="16"/>
      <c r="D102" s="16"/>
      <c r="E102" s="16"/>
      <c r="F102" s="16"/>
    </row>
    <row r="103" spans="1:6" ht="15">
      <c r="A103" s="16"/>
      <c r="B103" s="16"/>
      <c r="C103" s="16"/>
      <c r="D103" s="16"/>
      <c r="E103" s="16"/>
      <c r="F103" s="16"/>
    </row>
    <row r="104" spans="1:6" ht="15">
      <c r="A104" s="16"/>
      <c r="B104" s="16"/>
      <c r="C104" s="16"/>
      <c r="D104" s="16"/>
      <c r="E104" s="16"/>
      <c r="F104" s="16"/>
    </row>
    <row r="105" spans="1:6" ht="15">
      <c r="A105" s="16"/>
      <c r="B105" s="16"/>
      <c r="C105" s="16"/>
      <c r="D105" s="16"/>
      <c r="E105" s="16"/>
      <c r="F105" s="16"/>
    </row>
    <row r="106" spans="1:6" ht="15">
      <c r="A106" s="16"/>
      <c r="B106" s="16"/>
      <c r="C106" s="16"/>
      <c r="D106" s="16"/>
      <c r="E106" s="16"/>
      <c r="F106" s="16"/>
    </row>
    <row r="107" spans="1:6" ht="15">
      <c r="A107" s="16"/>
      <c r="B107" s="16"/>
      <c r="C107" s="16"/>
      <c r="D107" s="16"/>
      <c r="E107" s="16"/>
      <c r="F107" s="16"/>
    </row>
    <row r="108" spans="1:6" ht="15">
      <c r="A108" s="16"/>
      <c r="B108" s="16"/>
      <c r="C108" s="16"/>
      <c r="D108" s="16"/>
      <c r="E108" s="16"/>
      <c r="F108" s="16"/>
    </row>
    <row r="109" spans="1:6" ht="15">
      <c r="A109" s="16"/>
      <c r="B109" s="16"/>
      <c r="C109" s="16"/>
      <c r="D109" s="16"/>
      <c r="E109" s="16"/>
      <c r="F109" s="16"/>
    </row>
    <row r="110" spans="1:6" ht="15">
      <c r="A110" s="16"/>
      <c r="B110" s="16"/>
      <c r="C110" s="16"/>
      <c r="D110" s="16"/>
      <c r="E110" s="16"/>
      <c r="F110" s="16"/>
    </row>
    <row r="111" spans="1:6" ht="15">
      <c r="A111" s="16"/>
      <c r="B111" s="16"/>
      <c r="C111" s="16"/>
      <c r="D111" s="16"/>
      <c r="E111" s="16"/>
      <c r="F111" s="16"/>
    </row>
    <row r="112" spans="1:6" ht="15">
      <c r="A112" s="16"/>
      <c r="B112" s="16"/>
      <c r="C112" s="16"/>
      <c r="D112" s="16"/>
      <c r="E112" s="16"/>
      <c r="F112" s="16"/>
    </row>
    <row r="113" spans="1:6" ht="15">
      <c r="A113" s="16"/>
      <c r="B113" s="16"/>
      <c r="C113" s="16"/>
      <c r="D113" s="16"/>
      <c r="E113" s="16"/>
      <c r="F113" s="16"/>
    </row>
    <row r="114" spans="1:6" ht="15">
      <c r="A114" s="16"/>
      <c r="B114" s="16"/>
      <c r="C114" s="16"/>
      <c r="D114" s="16"/>
      <c r="E114" s="16"/>
      <c r="F114" s="16"/>
    </row>
    <row r="115" spans="1:6" ht="15">
      <c r="A115" s="16"/>
      <c r="B115" s="16"/>
      <c r="C115" s="16"/>
      <c r="D115" s="16"/>
      <c r="E115" s="16"/>
      <c r="F115" s="16"/>
    </row>
    <row r="116" spans="1:6" ht="15">
      <c r="A116" s="16"/>
      <c r="B116" s="16"/>
      <c r="C116" s="16"/>
      <c r="D116" s="16"/>
      <c r="E116" s="16"/>
      <c r="F116" s="16"/>
    </row>
    <row r="117" spans="1:6" ht="15">
      <c r="A117" s="16"/>
      <c r="B117" s="16"/>
      <c r="C117" s="16"/>
      <c r="D117" s="16"/>
      <c r="E117" s="16"/>
      <c r="F117" s="16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147</v>
      </c>
    </row>
    <row r="3" ht="15">
      <c r="A3" s="4" t="s">
        <v>0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SUM(B7:B67)</f>
        <v>125000</v>
      </c>
      <c r="C6" s="6">
        <f>SUM(C7:C67)</f>
        <v>115000</v>
      </c>
      <c r="D6" s="21">
        <v>68</v>
      </c>
      <c r="E6" s="6">
        <f>SUM(E7:E67)</f>
        <v>7820000</v>
      </c>
    </row>
    <row r="7" spans="1:5" ht="15">
      <c r="A7" s="19" t="s">
        <v>86</v>
      </c>
      <c r="B7" s="8" t="s">
        <v>2</v>
      </c>
      <c r="C7" s="8" t="s">
        <v>2</v>
      </c>
      <c r="D7" s="9" t="s">
        <v>2</v>
      </c>
      <c r="E7" s="8" t="s">
        <v>2</v>
      </c>
    </row>
    <row r="8" spans="1:5" ht="15">
      <c r="A8" s="19" t="s">
        <v>87</v>
      </c>
      <c r="B8" s="8">
        <v>1300</v>
      </c>
      <c r="C8" s="8">
        <v>990</v>
      </c>
      <c r="D8" s="9">
        <v>49.8</v>
      </c>
      <c r="E8" s="8">
        <v>49300</v>
      </c>
    </row>
    <row r="9" spans="1:5" ht="15">
      <c r="A9" s="19" t="s">
        <v>88</v>
      </c>
      <c r="B9" s="8" t="s">
        <v>2</v>
      </c>
      <c r="C9" s="8" t="s">
        <v>2</v>
      </c>
      <c r="D9" s="9" t="s">
        <v>2</v>
      </c>
      <c r="E9" s="8" t="s">
        <v>2</v>
      </c>
    </row>
    <row r="10" spans="1:5" ht="15">
      <c r="A10" s="19" t="s">
        <v>89</v>
      </c>
      <c r="B10" s="8">
        <v>1500</v>
      </c>
      <c r="C10" s="8">
        <v>1240</v>
      </c>
      <c r="D10" s="9">
        <v>70.7</v>
      </c>
      <c r="E10" s="8">
        <v>87700</v>
      </c>
    </row>
    <row r="11" spans="1:5" ht="15">
      <c r="A11" s="19" t="s">
        <v>90</v>
      </c>
      <c r="B11" s="7">
        <v>9400</v>
      </c>
      <c r="C11" s="7">
        <v>8400</v>
      </c>
      <c r="D11" s="21">
        <v>61.1</v>
      </c>
      <c r="E11" s="7">
        <v>513000</v>
      </c>
    </row>
    <row r="12" spans="1:5" ht="16.5" customHeight="1">
      <c r="A12" s="19" t="s">
        <v>91</v>
      </c>
      <c r="B12" s="8">
        <v>800</v>
      </c>
      <c r="C12" s="8">
        <v>710</v>
      </c>
      <c r="D12" s="9">
        <v>71.8</v>
      </c>
      <c r="E12" s="8">
        <v>51000</v>
      </c>
    </row>
    <row r="13" spans="1:5" ht="15">
      <c r="A13" s="19" t="s">
        <v>92</v>
      </c>
      <c r="B13" s="8" t="s">
        <v>2</v>
      </c>
      <c r="C13" s="8" t="s">
        <v>2</v>
      </c>
      <c r="D13" s="9" t="s">
        <v>2</v>
      </c>
      <c r="E13" s="8" t="s">
        <v>2</v>
      </c>
    </row>
    <row r="14" spans="1:5" ht="15">
      <c r="A14" s="19" t="s">
        <v>93</v>
      </c>
      <c r="B14" s="10" t="s">
        <v>2</v>
      </c>
      <c r="C14" s="10" t="s">
        <v>2</v>
      </c>
      <c r="D14" s="22" t="s">
        <v>2</v>
      </c>
      <c r="E14" s="10" t="s">
        <v>2</v>
      </c>
    </row>
    <row r="15" spans="1:5" ht="15">
      <c r="A15" s="19" t="s">
        <v>94</v>
      </c>
      <c r="B15" s="10" t="s">
        <v>2</v>
      </c>
      <c r="C15" s="10" t="s">
        <v>2</v>
      </c>
      <c r="D15" s="22" t="s">
        <v>2</v>
      </c>
      <c r="E15" s="10" t="s">
        <v>2</v>
      </c>
    </row>
    <row r="16" spans="1:5" ht="15">
      <c r="A16" s="19" t="s">
        <v>95</v>
      </c>
      <c r="B16" s="10" t="s">
        <v>2</v>
      </c>
      <c r="C16" s="10" t="s">
        <v>2</v>
      </c>
      <c r="D16" s="22" t="s">
        <v>2</v>
      </c>
      <c r="E16" s="10" t="s">
        <v>2</v>
      </c>
    </row>
    <row r="17" spans="1:5" ht="15">
      <c r="A17" s="19" t="s">
        <v>96</v>
      </c>
      <c r="B17" s="10" t="s">
        <v>2</v>
      </c>
      <c r="C17" s="10" t="s">
        <v>2</v>
      </c>
      <c r="D17" s="22" t="s">
        <v>2</v>
      </c>
      <c r="E17" s="10" t="s">
        <v>2</v>
      </c>
    </row>
    <row r="18" spans="1:5" ht="15">
      <c r="A18" s="19" t="s">
        <v>97</v>
      </c>
      <c r="B18" s="10" t="s">
        <v>2</v>
      </c>
      <c r="C18" s="10" t="s">
        <v>2</v>
      </c>
      <c r="D18" s="22" t="s">
        <v>2</v>
      </c>
      <c r="E18" s="10" t="s">
        <v>2</v>
      </c>
    </row>
    <row r="19" spans="1:5" ht="15">
      <c r="A19" s="19" t="s">
        <v>98</v>
      </c>
      <c r="B19" s="10" t="s">
        <v>2</v>
      </c>
      <c r="C19" s="10" t="s">
        <v>2</v>
      </c>
      <c r="D19" s="22" t="s">
        <v>2</v>
      </c>
      <c r="E19" s="10" t="s">
        <v>2</v>
      </c>
    </row>
    <row r="20" spans="1:5" ht="15">
      <c r="A20" s="19" t="s">
        <v>99</v>
      </c>
      <c r="B20" s="10" t="s">
        <v>2</v>
      </c>
      <c r="C20" s="10" t="s">
        <v>2</v>
      </c>
      <c r="D20" s="22" t="s">
        <v>2</v>
      </c>
      <c r="E20" s="10" t="s">
        <v>2</v>
      </c>
    </row>
    <row r="21" spans="1:5" ht="15">
      <c r="A21" s="19" t="s">
        <v>100</v>
      </c>
      <c r="B21" s="10" t="s">
        <v>2</v>
      </c>
      <c r="C21" s="10" t="s">
        <v>2</v>
      </c>
      <c r="D21" s="22" t="s">
        <v>2</v>
      </c>
      <c r="E21" s="10" t="s">
        <v>2</v>
      </c>
    </row>
    <row r="22" spans="1:5" ht="15">
      <c r="A22" s="19" t="s">
        <v>101</v>
      </c>
      <c r="B22" s="10" t="s">
        <v>2</v>
      </c>
      <c r="C22" s="10" t="s">
        <v>2</v>
      </c>
      <c r="D22" s="22" t="s">
        <v>2</v>
      </c>
      <c r="E22" s="10" t="s">
        <v>2</v>
      </c>
    </row>
    <row r="23" spans="1:5" ht="15">
      <c r="A23" s="19" t="s">
        <v>102</v>
      </c>
      <c r="B23" s="10" t="s">
        <v>2</v>
      </c>
      <c r="C23" s="10" t="s">
        <v>2</v>
      </c>
      <c r="D23" s="22" t="s">
        <v>2</v>
      </c>
      <c r="E23" s="10" t="s">
        <v>2</v>
      </c>
    </row>
    <row r="24" spans="1:5" ht="15">
      <c r="A24" s="19" t="s">
        <v>103</v>
      </c>
      <c r="B24" s="7">
        <v>12000</v>
      </c>
      <c r="C24" s="7">
        <v>11400</v>
      </c>
      <c r="D24" s="21">
        <v>71.3</v>
      </c>
      <c r="E24" s="7">
        <v>813000</v>
      </c>
    </row>
    <row r="25" spans="1:5" ht="15">
      <c r="A25" s="19" t="s">
        <v>104</v>
      </c>
      <c r="B25" s="10" t="s">
        <v>2</v>
      </c>
      <c r="C25" s="10" t="s">
        <v>2</v>
      </c>
      <c r="D25" s="22" t="s">
        <v>2</v>
      </c>
      <c r="E25" s="10" t="s">
        <v>2</v>
      </c>
    </row>
    <row r="26" spans="1:5" ht="15">
      <c r="A26" s="19" t="s">
        <v>105</v>
      </c>
      <c r="B26" s="10" t="s">
        <v>2</v>
      </c>
      <c r="C26" s="10" t="s">
        <v>2</v>
      </c>
      <c r="D26" s="22" t="s">
        <v>2</v>
      </c>
      <c r="E26" s="10" t="s">
        <v>2</v>
      </c>
    </row>
    <row r="27" spans="1:5" ht="15">
      <c r="A27" s="19" t="s">
        <v>106</v>
      </c>
      <c r="B27" s="10" t="s">
        <v>2</v>
      </c>
      <c r="C27" s="10" t="s">
        <v>2</v>
      </c>
      <c r="D27" s="22" t="s">
        <v>2</v>
      </c>
      <c r="E27" s="10" t="s">
        <v>2</v>
      </c>
    </row>
    <row r="28" spans="1:5" ht="15">
      <c r="A28" s="19" t="s">
        <v>107</v>
      </c>
      <c r="B28" s="10" t="s">
        <v>2</v>
      </c>
      <c r="C28" s="10" t="s">
        <v>2</v>
      </c>
      <c r="D28" s="22" t="s">
        <v>2</v>
      </c>
      <c r="E28" s="10" t="s">
        <v>2</v>
      </c>
    </row>
    <row r="29" spans="1:5" ht="15">
      <c r="A29" s="19" t="s">
        <v>108</v>
      </c>
      <c r="B29" s="10" t="s">
        <v>2</v>
      </c>
      <c r="C29" s="10" t="s">
        <v>2</v>
      </c>
      <c r="D29" s="22" t="s">
        <v>2</v>
      </c>
      <c r="E29" s="10" t="s">
        <v>2</v>
      </c>
    </row>
    <row r="30" spans="1:5" ht="15">
      <c r="A30" s="19" t="s">
        <v>109</v>
      </c>
      <c r="B30" s="7">
        <v>16000</v>
      </c>
      <c r="C30" s="7">
        <v>14600</v>
      </c>
      <c r="D30" s="21">
        <v>71.1</v>
      </c>
      <c r="E30" s="7">
        <v>1038000</v>
      </c>
    </row>
    <row r="31" spans="1:5" ht="15">
      <c r="A31" s="19" t="s">
        <v>110</v>
      </c>
      <c r="B31" s="8">
        <v>2200</v>
      </c>
      <c r="C31" s="8">
        <v>1790</v>
      </c>
      <c r="D31" s="9">
        <v>55</v>
      </c>
      <c r="E31" s="8">
        <v>98400</v>
      </c>
    </row>
    <row r="32" spans="1:5" ht="15">
      <c r="A32" s="19" t="s">
        <v>111</v>
      </c>
      <c r="B32" s="7">
        <v>11600</v>
      </c>
      <c r="C32" s="7">
        <v>10800</v>
      </c>
      <c r="D32" s="21">
        <v>74.7</v>
      </c>
      <c r="E32" s="7">
        <v>807000</v>
      </c>
    </row>
    <row r="33" spans="1:5" ht="15">
      <c r="A33" s="19" t="s">
        <v>112</v>
      </c>
      <c r="B33" s="10" t="s">
        <v>2</v>
      </c>
      <c r="C33" s="10" t="s">
        <v>2</v>
      </c>
      <c r="D33" s="22" t="s">
        <v>2</v>
      </c>
      <c r="E33" s="10" t="s">
        <v>2</v>
      </c>
    </row>
    <row r="34" spans="1:5" ht="15">
      <c r="A34" s="20" t="s">
        <v>113</v>
      </c>
      <c r="B34" s="8" t="s">
        <v>3</v>
      </c>
      <c r="C34" s="8" t="s">
        <v>3</v>
      </c>
      <c r="D34" s="8" t="s">
        <v>3</v>
      </c>
      <c r="E34" s="8" t="s">
        <v>3</v>
      </c>
    </row>
    <row r="35" spans="1:5" ht="15">
      <c r="A35" s="19" t="s">
        <v>114</v>
      </c>
      <c r="B35" s="7">
        <v>9200</v>
      </c>
      <c r="C35" s="7">
        <v>8800</v>
      </c>
      <c r="D35" s="21">
        <v>81.9</v>
      </c>
      <c r="E35" s="7">
        <v>721000</v>
      </c>
    </row>
    <row r="36" spans="1:5" ht="15">
      <c r="A36" s="19" t="s">
        <v>115</v>
      </c>
      <c r="B36" s="7">
        <v>3300</v>
      </c>
      <c r="C36" s="7">
        <v>3080</v>
      </c>
      <c r="D36" s="21">
        <v>50.3</v>
      </c>
      <c r="E36" s="7">
        <v>155000</v>
      </c>
    </row>
    <row r="37" spans="1:5" ht="15">
      <c r="A37" s="19" t="s">
        <v>116</v>
      </c>
      <c r="B37" s="7">
        <v>6100</v>
      </c>
      <c r="C37" s="7">
        <v>5830</v>
      </c>
      <c r="D37" s="21">
        <v>58.1</v>
      </c>
      <c r="E37" s="7">
        <v>339000</v>
      </c>
    </row>
    <row r="38" spans="1:5" ht="15">
      <c r="A38" s="19" t="s">
        <v>117</v>
      </c>
      <c r="B38" s="7">
        <v>10700</v>
      </c>
      <c r="C38" s="7">
        <v>10100</v>
      </c>
      <c r="D38" s="21">
        <v>65.8</v>
      </c>
      <c r="E38" s="7">
        <v>665000</v>
      </c>
    </row>
    <row r="39" spans="1:5" ht="15">
      <c r="A39" s="19" t="s">
        <v>118</v>
      </c>
      <c r="B39" s="10" t="s">
        <v>2</v>
      </c>
      <c r="C39" s="10" t="s">
        <v>2</v>
      </c>
      <c r="D39" s="22" t="s">
        <v>2</v>
      </c>
      <c r="E39" s="10" t="s">
        <v>2</v>
      </c>
    </row>
    <row r="40" spans="1:5" ht="15">
      <c r="A40" s="19" t="s">
        <v>119</v>
      </c>
      <c r="B40" s="10" t="s">
        <v>2</v>
      </c>
      <c r="C40" s="10" t="s">
        <v>2</v>
      </c>
      <c r="D40" s="10" t="s">
        <v>2</v>
      </c>
      <c r="E40" s="10" t="s">
        <v>2</v>
      </c>
    </row>
    <row r="41" spans="1:5" ht="15">
      <c r="A41" s="19" t="s">
        <v>120</v>
      </c>
      <c r="B41" s="8" t="s">
        <v>2</v>
      </c>
      <c r="C41" s="8" t="s">
        <v>2</v>
      </c>
      <c r="D41" s="9" t="s">
        <v>2</v>
      </c>
      <c r="E41" s="8" t="s">
        <v>2</v>
      </c>
    </row>
    <row r="42" spans="1:5" ht="15">
      <c r="A42" s="19" t="s">
        <v>121</v>
      </c>
      <c r="B42" s="8" t="s">
        <v>2</v>
      </c>
      <c r="C42" s="8" t="s">
        <v>2</v>
      </c>
      <c r="D42" s="9" t="s">
        <v>2</v>
      </c>
      <c r="E42" s="8" t="s">
        <v>2</v>
      </c>
    </row>
    <row r="43" spans="1:5" ht="15">
      <c r="A43" s="19" t="s">
        <v>122</v>
      </c>
      <c r="B43" s="8" t="s">
        <v>2</v>
      </c>
      <c r="C43" s="8" t="s">
        <v>2</v>
      </c>
      <c r="D43" s="9" t="s">
        <v>2</v>
      </c>
      <c r="E43" s="8" t="s">
        <v>2</v>
      </c>
    </row>
    <row r="44" spans="1:5" ht="15">
      <c r="A44" s="19" t="s">
        <v>123</v>
      </c>
      <c r="B44" s="8" t="s">
        <v>2</v>
      </c>
      <c r="C44" s="8" t="s">
        <v>2</v>
      </c>
      <c r="D44" s="9" t="s">
        <v>2</v>
      </c>
      <c r="E44" s="8" t="s">
        <v>2</v>
      </c>
    </row>
    <row r="45" spans="1:5" ht="15">
      <c r="A45" s="19" t="s">
        <v>124</v>
      </c>
      <c r="B45" s="8" t="s">
        <v>2</v>
      </c>
      <c r="C45" s="8" t="s">
        <v>2</v>
      </c>
      <c r="D45" s="9" t="s">
        <v>2</v>
      </c>
      <c r="E45" s="8" t="s">
        <v>2</v>
      </c>
    </row>
    <row r="46" spans="1:5" ht="15">
      <c r="A46" s="19" t="s">
        <v>125</v>
      </c>
      <c r="B46" s="8" t="s">
        <v>2</v>
      </c>
      <c r="C46" s="8" t="s">
        <v>2</v>
      </c>
      <c r="D46" s="9" t="s">
        <v>2</v>
      </c>
      <c r="E46" s="8" t="s">
        <v>2</v>
      </c>
    </row>
    <row r="47" spans="1:5" ht="15">
      <c r="A47" s="19" t="s">
        <v>126</v>
      </c>
      <c r="B47" s="8" t="s">
        <v>2</v>
      </c>
      <c r="C47" s="8" t="s">
        <v>2</v>
      </c>
      <c r="D47" s="9" t="s">
        <v>2</v>
      </c>
      <c r="E47" s="8" t="s">
        <v>2</v>
      </c>
    </row>
    <row r="48" spans="1:5" ht="15">
      <c r="A48" s="19" t="s">
        <v>127</v>
      </c>
      <c r="B48" s="8" t="s">
        <v>2</v>
      </c>
      <c r="C48" s="8" t="s">
        <v>2</v>
      </c>
      <c r="D48" s="9" t="s">
        <v>2</v>
      </c>
      <c r="E48" s="8" t="s">
        <v>2</v>
      </c>
    </row>
    <row r="49" spans="1:5" ht="15">
      <c r="A49" s="19" t="s">
        <v>128</v>
      </c>
      <c r="B49" s="8" t="s">
        <v>2</v>
      </c>
      <c r="C49" s="8" t="s">
        <v>2</v>
      </c>
      <c r="D49" s="9" t="s">
        <v>2</v>
      </c>
      <c r="E49" s="8" t="s">
        <v>2</v>
      </c>
    </row>
    <row r="50" spans="1:5" ht="15">
      <c r="A50" s="19" t="s">
        <v>129</v>
      </c>
      <c r="B50" s="8" t="s">
        <v>2</v>
      </c>
      <c r="C50" s="8" t="s">
        <v>2</v>
      </c>
      <c r="D50" s="9" t="s">
        <v>2</v>
      </c>
      <c r="E50" s="8" t="s">
        <v>2</v>
      </c>
    </row>
    <row r="51" spans="1:5" ht="15">
      <c r="A51" s="19" t="s">
        <v>130</v>
      </c>
      <c r="B51" s="7">
        <v>7400</v>
      </c>
      <c r="C51" s="7">
        <v>7070</v>
      </c>
      <c r="D51" s="21">
        <v>62.8</v>
      </c>
      <c r="E51" s="7">
        <v>444000</v>
      </c>
    </row>
    <row r="52" spans="1:5" ht="15">
      <c r="A52" s="19" t="s">
        <v>131</v>
      </c>
      <c r="B52" s="8">
        <v>3100</v>
      </c>
      <c r="C52" s="8">
        <v>2660</v>
      </c>
      <c r="D52" s="9">
        <v>59.8</v>
      </c>
      <c r="E52" s="8">
        <v>159000</v>
      </c>
    </row>
    <row r="53" spans="1:5" ht="15">
      <c r="A53" s="20" t="s">
        <v>132</v>
      </c>
      <c r="B53" s="8" t="s">
        <v>2</v>
      </c>
      <c r="C53" s="8" t="s">
        <v>2</v>
      </c>
      <c r="D53" s="9" t="s">
        <v>2</v>
      </c>
      <c r="E53" s="8" t="s">
        <v>2</v>
      </c>
    </row>
    <row r="54" spans="1:5" ht="15">
      <c r="A54" s="19" t="s">
        <v>133</v>
      </c>
      <c r="B54" s="8" t="s">
        <v>2</v>
      </c>
      <c r="C54" s="8" t="s">
        <v>2</v>
      </c>
      <c r="D54" s="9" t="s">
        <v>2</v>
      </c>
      <c r="E54" s="8" t="s">
        <v>2</v>
      </c>
    </row>
    <row r="55" spans="1:5" ht="15">
      <c r="A55" s="19" t="s">
        <v>134</v>
      </c>
      <c r="B55" s="8" t="s">
        <v>2</v>
      </c>
      <c r="C55" s="8" t="s">
        <v>2</v>
      </c>
      <c r="D55" s="9" t="s">
        <v>2</v>
      </c>
      <c r="E55" s="8" t="s">
        <v>2</v>
      </c>
    </row>
    <row r="56" spans="1:5" ht="15">
      <c r="A56" s="19" t="s">
        <v>135</v>
      </c>
      <c r="B56" s="8" t="s">
        <v>2</v>
      </c>
      <c r="C56" s="8" t="s">
        <v>2</v>
      </c>
      <c r="D56" s="9" t="s">
        <v>2</v>
      </c>
      <c r="E56" s="8" t="s">
        <v>2</v>
      </c>
    </row>
    <row r="57" spans="1:5" ht="15">
      <c r="A57" s="19" t="s">
        <v>136</v>
      </c>
      <c r="B57" s="8" t="s">
        <v>2</v>
      </c>
      <c r="C57" s="8" t="s">
        <v>2</v>
      </c>
      <c r="D57" s="9" t="s">
        <v>2</v>
      </c>
      <c r="E57" s="8" t="s">
        <v>2</v>
      </c>
    </row>
    <row r="58" spans="1:5" ht="15">
      <c r="A58" s="19" t="s">
        <v>137</v>
      </c>
      <c r="B58" s="8" t="s">
        <v>2</v>
      </c>
      <c r="C58" s="8" t="s">
        <v>2</v>
      </c>
      <c r="D58" s="9" t="s">
        <v>2</v>
      </c>
      <c r="E58" s="8" t="s">
        <v>2</v>
      </c>
    </row>
    <row r="59" spans="1:5" ht="15">
      <c r="A59" s="19" t="s">
        <v>138</v>
      </c>
      <c r="B59" s="8" t="s">
        <v>2</v>
      </c>
      <c r="C59" s="8" t="s">
        <v>2</v>
      </c>
      <c r="D59" s="9" t="s">
        <v>2</v>
      </c>
      <c r="E59" s="8" t="s">
        <v>2</v>
      </c>
    </row>
    <row r="60" spans="1:5" ht="15">
      <c r="A60" s="19" t="s">
        <v>139</v>
      </c>
      <c r="B60" s="7">
        <v>3600</v>
      </c>
      <c r="C60" s="7">
        <v>3520</v>
      </c>
      <c r="D60" s="21">
        <v>64.8</v>
      </c>
      <c r="E60" s="7">
        <v>228000</v>
      </c>
    </row>
    <row r="61" spans="1:5" ht="15">
      <c r="A61" s="19" t="s">
        <v>140</v>
      </c>
      <c r="B61" s="8" t="s">
        <v>2</v>
      </c>
      <c r="C61" s="8" t="s">
        <v>2</v>
      </c>
      <c r="D61" s="9" t="s">
        <v>2</v>
      </c>
      <c r="E61" s="8" t="s">
        <v>2</v>
      </c>
    </row>
    <row r="62" spans="1:5" ht="15">
      <c r="A62" s="19" t="s">
        <v>141</v>
      </c>
      <c r="B62" s="8">
        <v>5000</v>
      </c>
      <c r="C62" s="8">
        <v>4240</v>
      </c>
      <c r="D62" s="9">
        <v>91.7</v>
      </c>
      <c r="E62" s="8">
        <v>389000</v>
      </c>
    </row>
    <row r="63" spans="1:5" ht="15">
      <c r="A63" s="19" t="s">
        <v>142</v>
      </c>
      <c r="B63" s="7">
        <v>4600</v>
      </c>
      <c r="C63" s="7">
        <v>4510</v>
      </c>
      <c r="D63" s="21">
        <v>78.5</v>
      </c>
      <c r="E63" s="7">
        <v>354000</v>
      </c>
    </row>
    <row r="64" spans="1:5" ht="15">
      <c r="A64" s="19"/>
      <c r="B64" s="7"/>
      <c r="C64" s="7"/>
      <c r="D64" s="21"/>
      <c r="E64" s="7"/>
    </row>
    <row r="65" spans="1:5" ht="15">
      <c r="A65" s="19" t="s">
        <v>143</v>
      </c>
      <c r="B65" s="7">
        <f>2200+9200+1200+1800</f>
        <v>14400</v>
      </c>
      <c r="C65" s="7">
        <f>2000+8360+900+1740</f>
        <v>13000</v>
      </c>
      <c r="D65" s="21">
        <f>+(52+66.3+48.4+54.1)/4</f>
        <v>55.199999999999996</v>
      </c>
      <c r="E65" s="7">
        <f>104000+554000+43600+94200</f>
        <v>795800</v>
      </c>
    </row>
    <row r="66" spans="1:5" ht="15">
      <c r="A66" s="19"/>
      <c r="B66" s="7"/>
      <c r="C66" s="7"/>
      <c r="D66" s="21"/>
      <c r="E66" s="7"/>
    </row>
    <row r="67" spans="1:5" ht="15">
      <c r="A67" s="19" t="s">
        <v>4</v>
      </c>
      <c r="B67" s="7">
        <v>2800</v>
      </c>
      <c r="C67" s="7">
        <v>2260</v>
      </c>
      <c r="D67" s="21">
        <v>49.9</v>
      </c>
      <c r="E67" s="7">
        <v>112800</v>
      </c>
    </row>
    <row r="68" spans="1:5" ht="15">
      <c r="A68" s="18"/>
      <c r="B68" s="11"/>
      <c r="C68" s="11"/>
      <c r="D68" s="11"/>
      <c r="E68" s="11"/>
    </row>
    <row r="69" spans="1:5" ht="15">
      <c r="A69" s="5" t="s">
        <v>5</v>
      </c>
      <c r="B69" s="7"/>
      <c r="C69" s="7"/>
      <c r="D69" s="7"/>
      <c r="E69" s="7"/>
    </row>
    <row r="70" spans="1:5" ht="15">
      <c r="A70" s="5" t="s">
        <v>6</v>
      </c>
      <c r="B70" s="7"/>
      <c r="C70" s="7"/>
      <c r="D70" s="7"/>
      <c r="E70" s="7"/>
    </row>
    <row r="71" spans="1:5" ht="15">
      <c r="A71" s="5"/>
      <c r="B71" s="7"/>
      <c r="C71" s="7"/>
      <c r="D71" s="12"/>
      <c r="E71" s="7"/>
    </row>
    <row r="72" spans="1:6" ht="59.25" customHeight="1">
      <c r="A72" s="43" t="s">
        <v>149</v>
      </c>
      <c r="B72" s="43"/>
      <c r="C72" s="43"/>
      <c r="D72" s="43"/>
      <c r="E72" s="43"/>
      <c r="F72" s="43"/>
    </row>
    <row r="73" spans="1:5" ht="15">
      <c r="A73" s="44" t="s">
        <v>146</v>
      </c>
      <c r="B73" s="12"/>
      <c r="C73" s="12"/>
      <c r="D73" s="12"/>
      <c r="E73" s="7"/>
    </row>
    <row r="74" spans="1:5" ht="15">
      <c r="A74" s="17" t="s">
        <v>144</v>
      </c>
      <c r="B74" s="7"/>
      <c r="C74" s="7"/>
      <c r="D74" s="7"/>
      <c r="E74" s="7"/>
    </row>
    <row r="75" spans="1:5" ht="15">
      <c r="A75" s="5"/>
      <c r="B75" s="7"/>
      <c r="C75" s="7"/>
      <c r="D75" s="7"/>
      <c r="E75" s="7"/>
    </row>
    <row r="76" spans="1:5" ht="15">
      <c r="A76" s="5"/>
      <c r="B76" s="7"/>
      <c r="C76" s="7"/>
      <c r="D76" s="7"/>
      <c r="E76" s="7"/>
    </row>
    <row r="77" spans="1:2" ht="15">
      <c r="A77" s="5"/>
      <c r="B77" s="7"/>
    </row>
    <row r="78" spans="1:2" ht="15">
      <c r="A78" s="5"/>
      <c r="B78" s="7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150</v>
      </c>
    </row>
    <row r="3" ht="15">
      <c r="A3" s="4" t="s">
        <v>0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SUM(B7:B67)</f>
        <v>100000</v>
      </c>
      <c r="C6" s="6">
        <f>SUM(C7:C67)</f>
        <v>85000</v>
      </c>
      <c r="D6" s="42">
        <v>63</v>
      </c>
      <c r="E6" s="6">
        <f>SUM(E7:E67)</f>
        <v>5355000</v>
      </c>
    </row>
    <row r="7" spans="1:5" ht="15">
      <c r="A7" s="19" t="s">
        <v>86</v>
      </c>
      <c r="B7" s="8">
        <v>0</v>
      </c>
      <c r="C7" s="8">
        <v>0</v>
      </c>
      <c r="D7" s="8">
        <v>0</v>
      </c>
      <c r="E7" s="8">
        <v>0</v>
      </c>
    </row>
    <row r="8" spans="1:5" ht="15">
      <c r="A8" s="19" t="s">
        <v>87</v>
      </c>
      <c r="B8" s="8">
        <v>1100</v>
      </c>
      <c r="C8" s="8">
        <v>720</v>
      </c>
      <c r="D8" s="9">
        <v>55.6</v>
      </c>
      <c r="E8" s="8">
        <v>40000</v>
      </c>
    </row>
    <row r="9" spans="1:5" ht="15">
      <c r="A9" s="19" t="s">
        <v>88</v>
      </c>
      <c r="B9" s="8">
        <v>0</v>
      </c>
      <c r="C9" s="8">
        <v>0</v>
      </c>
      <c r="D9" s="8">
        <v>0</v>
      </c>
      <c r="E9" s="8">
        <v>0</v>
      </c>
    </row>
    <row r="10" spans="1:5" ht="15">
      <c r="A10" s="19" t="s">
        <v>89</v>
      </c>
      <c r="B10" s="8" t="s">
        <v>2</v>
      </c>
      <c r="C10" s="8" t="s">
        <v>2</v>
      </c>
      <c r="D10" s="8" t="s">
        <v>2</v>
      </c>
      <c r="E10" s="8" t="s">
        <v>2</v>
      </c>
    </row>
    <row r="11" spans="1:5" ht="15">
      <c r="A11" s="19" t="s">
        <v>90</v>
      </c>
      <c r="B11" s="7">
        <v>6700</v>
      </c>
      <c r="C11" s="7">
        <v>6200</v>
      </c>
      <c r="D11" s="21">
        <v>61.3</v>
      </c>
      <c r="E11" s="7">
        <v>380000</v>
      </c>
    </row>
    <row r="12" spans="1:5" ht="15">
      <c r="A12" s="19" t="s">
        <v>91</v>
      </c>
      <c r="B12" s="8" t="s">
        <v>2</v>
      </c>
      <c r="C12" s="8" t="s">
        <v>2</v>
      </c>
      <c r="D12" s="8" t="s">
        <v>2</v>
      </c>
      <c r="E12" s="8" t="s">
        <v>2</v>
      </c>
    </row>
    <row r="13" spans="1:5" ht="15">
      <c r="A13" s="19" t="s">
        <v>92</v>
      </c>
      <c r="B13" s="8" t="s">
        <v>2</v>
      </c>
      <c r="C13" s="8" t="s">
        <v>2</v>
      </c>
      <c r="D13" s="8" t="s">
        <v>2</v>
      </c>
      <c r="E13" s="8" t="s">
        <v>2</v>
      </c>
    </row>
    <row r="14" spans="1:5" ht="15">
      <c r="A14" s="19" t="s">
        <v>93</v>
      </c>
      <c r="B14" s="10" t="s">
        <v>2</v>
      </c>
      <c r="C14" s="10" t="s">
        <v>2</v>
      </c>
      <c r="D14" s="10" t="s">
        <v>2</v>
      </c>
      <c r="E14" s="10" t="s">
        <v>2</v>
      </c>
    </row>
    <row r="15" spans="1:5" ht="15">
      <c r="A15" s="19" t="s">
        <v>94</v>
      </c>
      <c r="B15" s="8">
        <v>0</v>
      </c>
      <c r="C15" s="8">
        <v>0</v>
      </c>
      <c r="D15" s="9">
        <v>0</v>
      </c>
      <c r="E15" s="8">
        <v>0</v>
      </c>
    </row>
    <row r="16" spans="1:5" ht="15">
      <c r="A16" s="19" t="s">
        <v>95</v>
      </c>
      <c r="B16" s="8" t="s">
        <v>2</v>
      </c>
      <c r="C16" s="8" t="s">
        <v>2</v>
      </c>
      <c r="D16" s="8" t="s">
        <v>2</v>
      </c>
      <c r="E16" s="8" t="s">
        <v>2</v>
      </c>
    </row>
    <row r="17" spans="1:5" ht="15">
      <c r="A17" s="19" t="s">
        <v>96</v>
      </c>
      <c r="B17" s="10" t="s">
        <v>2</v>
      </c>
      <c r="C17" s="10" t="s">
        <v>2</v>
      </c>
      <c r="D17" s="10" t="s">
        <v>2</v>
      </c>
      <c r="E17" s="10" t="s">
        <v>2</v>
      </c>
    </row>
    <row r="18" spans="1:5" ht="15">
      <c r="A18" s="19" t="s">
        <v>97</v>
      </c>
      <c r="B18" s="8">
        <v>0</v>
      </c>
      <c r="C18" s="8">
        <v>0</v>
      </c>
      <c r="D18" s="8">
        <v>0</v>
      </c>
      <c r="E18" s="8">
        <v>0</v>
      </c>
    </row>
    <row r="19" spans="1:5" ht="15">
      <c r="A19" s="19" t="s">
        <v>98</v>
      </c>
      <c r="B19" s="8" t="s">
        <v>2</v>
      </c>
      <c r="C19" s="8" t="s">
        <v>2</v>
      </c>
      <c r="D19" s="8" t="s">
        <v>2</v>
      </c>
      <c r="E19" s="8" t="s">
        <v>2</v>
      </c>
    </row>
    <row r="20" spans="1:5" ht="15">
      <c r="A20" s="19" t="s">
        <v>99</v>
      </c>
      <c r="B20" s="8" t="s">
        <v>2</v>
      </c>
      <c r="C20" s="8" t="s">
        <v>2</v>
      </c>
      <c r="D20" s="9" t="s">
        <v>2</v>
      </c>
      <c r="E20" s="8" t="s">
        <v>2</v>
      </c>
    </row>
    <row r="21" spans="1:5" ht="15">
      <c r="A21" s="19" t="s">
        <v>100</v>
      </c>
      <c r="B21" s="8">
        <v>0</v>
      </c>
      <c r="C21" s="8" t="s">
        <v>3</v>
      </c>
      <c r="D21" s="9" t="s">
        <v>3</v>
      </c>
      <c r="E21" s="8" t="s">
        <v>3</v>
      </c>
    </row>
    <row r="22" spans="1:5" ht="15">
      <c r="A22" s="19" t="s">
        <v>101</v>
      </c>
      <c r="B22" s="8" t="s">
        <v>3</v>
      </c>
      <c r="C22" s="8" t="s">
        <v>3</v>
      </c>
      <c r="D22" s="9" t="s">
        <v>3</v>
      </c>
      <c r="E22" s="8" t="s">
        <v>3</v>
      </c>
    </row>
    <row r="23" spans="1:5" ht="15">
      <c r="A23" s="19" t="s">
        <v>102</v>
      </c>
      <c r="B23" s="8">
        <v>0</v>
      </c>
      <c r="C23" s="8">
        <v>0</v>
      </c>
      <c r="D23" s="8">
        <v>0</v>
      </c>
      <c r="E23" s="8">
        <v>0</v>
      </c>
    </row>
    <row r="24" spans="1:5" ht="15">
      <c r="A24" s="19" t="s">
        <v>103</v>
      </c>
      <c r="B24" s="7">
        <v>10300</v>
      </c>
      <c r="C24" s="7">
        <v>9200</v>
      </c>
      <c r="D24" s="21">
        <v>62.5</v>
      </c>
      <c r="E24" s="7">
        <v>575000</v>
      </c>
    </row>
    <row r="25" spans="1:5" ht="15">
      <c r="A25" s="19" t="s">
        <v>104</v>
      </c>
      <c r="B25" s="8">
        <v>0</v>
      </c>
      <c r="C25" s="8">
        <v>0</v>
      </c>
      <c r="D25" s="8">
        <v>0</v>
      </c>
      <c r="E25" s="8">
        <v>0</v>
      </c>
    </row>
    <row r="26" spans="1:5" ht="15">
      <c r="A26" s="19" t="s">
        <v>105</v>
      </c>
      <c r="B26" s="8">
        <v>0</v>
      </c>
      <c r="C26" s="8">
        <v>0</v>
      </c>
      <c r="D26" s="9">
        <v>0</v>
      </c>
      <c r="E26" s="8">
        <v>0</v>
      </c>
    </row>
    <row r="27" spans="1:5" ht="15">
      <c r="A27" s="19" t="s">
        <v>106</v>
      </c>
      <c r="B27" s="10" t="s">
        <v>2</v>
      </c>
      <c r="C27" s="10" t="s">
        <v>2</v>
      </c>
      <c r="D27" s="10" t="s">
        <v>2</v>
      </c>
      <c r="E27" s="10" t="s">
        <v>2</v>
      </c>
    </row>
    <row r="28" spans="1:5" ht="15">
      <c r="A28" s="19" t="s">
        <v>107</v>
      </c>
      <c r="B28" s="8" t="s">
        <v>3</v>
      </c>
      <c r="C28" s="8" t="s">
        <v>3</v>
      </c>
      <c r="D28" s="9" t="s">
        <v>3</v>
      </c>
      <c r="E28" s="8" t="s">
        <v>3</v>
      </c>
    </row>
    <row r="29" spans="1:5" ht="15">
      <c r="A29" s="19" t="s">
        <v>108</v>
      </c>
      <c r="B29" s="8" t="s">
        <v>3</v>
      </c>
      <c r="C29" s="8" t="s">
        <v>3</v>
      </c>
      <c r="D29" s="9" t="s">
        <v>3</v>
      </c>
      <c r="E29" s="8" t="s">
        <v>3</v>
      </c>
    </row>
    <row r="30" spans="1:5" ht="15">
      <c r="A30" s="19" t="s">
        <v>109</v>
      </c>
      <c r="B30" s="7">
        <v>11700</v>
      </c>
      <c r="C30" s="7">
        <v>9700</v>
      </c>
      <c r="D30" s="21">
        <v>69.6</v>
      </c>
      <c r="E30" s="7">
        <v>675000</v>
      </c>
    </row>
    <row r="31" spans="1:5" ht="15">
      <c r="A31" s="19" t="s">
        <v>110</v>
      </c>
      <c r="B31" s="10" t="s">
        <v>2</v>
      </c>
      <c r="C31" s="10" t="s">
        <v>2</v>
      </c>
      <c r="D31" s="10" t="s">
        <v>2</v>
      </c>
      <c r="E31" s="10" t="s">
        <v>2</v>
      </c>
    </row>
    <row r="32" spans="1:5" ht="15">
      <c r="A32" s="19" t="s">
        <v>111</v>
      </c>
      <c r="B32" s="7">
        <v>10300</v>
      </c>
      <c r="C32" s="7">
        <v>9100</v>
      </c>
      <c r="D32" s="21">
        <v>63.7</v>
      </c>
      <c r="E32" s="7">
        <v>580000</v>
      </c>
    </row>
    <row r="33" spans="1:5" ht="15">
      <c r="A33" s="19" t="s">
        <v>112</v>
      </c>
      <c r="B33" s="8" t="s">
        <v>2</v>
      </c>
      <c r="C33" s="8" t="s">
        <v>2</v>
      </c>
      <c r="D33" s="8" t="s">
        <v>2</v>
      </c>
      <c r="E33" s="8" t="s">
        <v>2</v>
      </c>
    </row>
    <row r="34" spans="1:5" ht="15">
      <c r="A34" s="20" t="s">
        <v>113</v>
      </c>
      <c r="B34" s="8" t="s">
        <v>2</v>
      </c>
      <c r="C34" s="8" t="s">
        <v>2</v>
      </c>
      <c r="D34" s="8" t="s">
        <v>2</v>
      </c>
      <c r="E34" s="8" t="s">
        <v>2</v>
      </c>
    </row>
    <row r="35" spans="1:5" ht="15">
      <c r="A35" s="19" t="s">
        <v>114</v>
      </c>
      <c r="B35" s="7">
        <v>7600</v>
      </c>
      <c r="C35" s="7">
        <v>6600</v>
      </c>
      <c r="D35" s="21">
        <v>68.2</v>
      </c>
      <c r="E35" s="7">
        <v>450000</v>
      </c>
    </row>
    <row r="36" spans="1:5" ht="15">
      <c r="A36" s="19" t="s">
        <v>115</v>
      </c>
      <c r="B36" s="7">
        <v>2400</v>
      </c>
      <c r="C36" s="7">
        <v>2000</v>
      </c>
      <c r="D36" s="21">
        <v>73.5</v>
      </c>
      <c r="E36" s="7">
        <v>147000</v>
      </c>
    </row>
    <row r="37" spans="1:5" ht="15">
      <c r="A37" s="19" t="s">
        <v>116</v>
      </c>
      <c r="B37" s="7">
        <v>4700</v>
      </c>
      <c r="C37" s="7">
        <v>3800</v>
      </c>
      <c r="D37" s="21">
        <v>54.2</v>
      </c>
      <c r="E37" s="7">
        <v>206000</v>
      </c>
    </row>
    <row r="38" spans="1:5" ht="15">
      <c r="A38" s="19" t="s">
        <v>117</v>
      </c>
      <c r="B38" s="7">
        <v>9300</v>
      </c>
      <c r="C38" s="7">
        <v>8200</v>
      </c>
      <c r="D38" s="21">
        <v>58.5</v>
      </c>
      <c r="E38" s="7">
        <v>480000</v>
      </c>
    </row>
    <row r="39" spans="1:5" ht="15">
      <c r="A39" s="19" t="s">
        <v>118</v>
      </c>
      <c r="B39" s="8">
        <v>0</v>
      </c>
      <c r="C39" s="8">
        <v>0</v>
      </c>
      <c r="D39" s="8">
        <v>0</v>
      </c>
      <c r="E39" s="8">
        <v>0</v>
      </c>
    </row>
    <row r="40" spans="1:5" ht="15">
      <c r="A40" s="19" t="s">
        <v>119</v>
      </c>
      <c r="B40" s="7">
        <v>7000</v>
      </c>
      <c r="C40" s="7">
        <v>6500</v>
      </c>
      <c r="D40" s="21">
        <v>55.4</v>
      </c>
      <c r="E40" s="7">
        <v>360000</v>
      </c>
    </row>
    <row r="41" spans="1:5" ht="15">
      <c r="A41" s="19" t="s">
        <v>120</v>
      </c>
      <c r="B41" s="8" t="s">
        <v>2</v>
      </c>
      <c r="C41" s="8" t="s">
        <v>2</v>
      </c>
      <c r="D41" s="8" t="s">
        <v>2</v>
      </c>
      <c r="E41" s="8" t="s">
        <v>2</v>
      </c>
    </row>
    <row r="42" spans="1:5" ht="15">
      <c r="A42" s="19" t="s">
        <v>121</v>
      </c>
      <c r="B42" s="8" t="s">
        <v>2</v>
      </c>
      <c r="C42" s="8" t="s">
        <v>2</v>
      </c>
      <c r="D42" s="8" t="s">
        <v>2</v>
      </c>
      <c r="E42" s="8" t="s">
        <v>2</v>
      </c>
    </row>
    <row r="43" spans="1:5" ht="15">
      <c r="A43" s="19" t="s">
        <v>122</v>
      </c>
      <c r="B43" s="8">
        <v>0</v>
      </c>
      <c r="C43" s="8">
        <v>0</v>
      </c>
      <c r="D43" s="8">
        <v>0</v>
      </c>
      <c r="E43" s="8">
        <v>0</v>
      </c>
    </row>
    <row r="44" spans="1:5" ht="15">
      <c r="A44" s="19" t="s">
        <v>123</v>
      </c>
      <c r="B44" s="8" t="s">
        <v>2</v>
      </c>
      <c r="C44" s="8" t="s">
        <v>2</v>
      </c>
      <c r="D44" s="8" t="s">
        <v>2</v>
      </c>
      <c r="E44" s="8" t="s">
        <v>2</v>
      </c>
    </row>
    <row r="45" spans="1:5" ht="15">
      <c r="A45" s="19" t="s">
        <v>124</v>
      </c>
      <c r="B45" s="8">
        <v>0</v>
      </c>
      <c r="C45" s="8">
        <v>0</v>
      </c>
      <c r="D45" s="8">
        <v>0</v>
      </c>
      <c r="E45" s="8">
        <v>0</v>
      </c>
    </row>
    <row r="46" spans="1:5" ht="15">
      <c r="A46" s="19" t="s">
        <v>125</v>
      </c>
      <c r="B46" s="8" t="s">
        <v>3</v>
      </c>
      <c r="C46" s="8" t="s">
        <v>3</v>
      </c>
      <c r="D46" s="9" t="s">
        <v>3</v>
      </c>
      <c r="E46" s="8" t="s">
        <v>3</v>
      </c>
    </row>
    <row r="47" spans="1:5" ht="15">
      <c r="A47" s="19" t="s">
        <v>126</v>
      </c>
      <c r="B47" s="8" t="s">
        <v>2</v>
      </c>
      <c r="C47" s="8" t="s">
        <v>2</v>
      </c>
      <c r="D47" s="8" t="s">
        <v>2</v>
      </c>
      <c r="E47" s="8" t="s">
        <v>2</v>
      </c>
    </row>
    <row r="48" spans="1:5" ht="15">
      <c r="A48" s="19" t="s">
        <v>127</v>
      </c>
      <c r="B48" s="8">
        <v>0</v>
      </c>
      <c r="C48" s="8">
        <v>0</v>
      </c>
      <c r="D48" s="8">
        <v>0</v>
      </c>
      <c r="E48" s="8">
        <v>0</v>
      </c>
    </row>
    <row r="49" spans="1:5" ht="15">
      <c r="A49" s="19" t="s">
        <v>128</v>
      </c>
      <c r="B49" s="8">
        <v>0</v>
      </c>
      <c r="C49" s="8">
        <v>0</v>
      </c>
      <c r="D49" s="8">
        <v>0</v>
      </c>
      <c r="E49" s="8">
        <v>0</v>
      </c>
    </row>
    <row r="50" spans="1:5" ht="15">
      <c r="A50" s="19" t="s">
        <v>129</v>
      </c>
      <c r="B50" s="8" t="s">
        <v>2</v>
      </c>
      <c r="C50" s="8" t="s">
        <v>2</v>
      </c>
      <c r="D50" s="8" t="s">
        <v>2</v>
      </c>
      <c r="E50" s="8" t="s">
        <v>2</v>
      </c>
    </row>
    <row r="51" spans="1:5" ht="15">
      <c r="A51" s="19" t="s">
        <v>130</v>
      </c>
      <c r="B51" s="7">
        <v>4700</v>
      </c>
      <c r="C51" s="7">
        <v>4400</v>
      </c>
      <c r="D51" s="21">
        <v>72.7</v>
      </c>
      <c r="E51" s="7">
        <v>320000</v>
      </c>
    </row>
    <row r="52" spans="1:5" ht="15">
      <c r="A52" s="19" t="s">
        <v>131</v>
      </c>
      <c r="B52" s="8">
        <v>2500</v>
      </c>
      <c r="C52" s="8">
        <v>2450</v>
      </c>
      <c r="D52" s="9">
        <v>68.6</v>
      </c>
      <c r="E52" s="8">
        <v>168000</v>
      </c>
    </row>
    <row r="53" spans="1:5" ht="15">
      <c r="A53" s="20" t="s">
        <v>132</v>
      </c>
      <c r="B53" s="8" t="s">
        <v>2</v>
      </c>
      <c r="C53" s="8" t="s">
        <v>2</v>
      </c>
      <c r="D53" s="8" t="s">
        <v>2</v>
      </c>
      <c r="E53" s="8" t="s">
        <v>2</v>
      </c>
    </row>
    <row r="54" spans="1:5" ht="15">
      <c r="A54" s="19" t="s">
        <v>133</v>
      </c>
      <c r="B54" s="8">
        <v>0</v>
      </c>
      <c r="C54" s="8">
        <v>0</v>
      </c>
      <c r="D54" s="8">
        <v>0</v>
      </c>
      <c r="E54" s="8">
        <v>0</v>
      </c>
    </row>
    <row r="55" spans="1:5" ht="15">
      <c r="A55" s="19" t="s">
        <v>134</v>
      </c>
      <c r="B55" s="8" t="s">
        <v>2</v>
      </c>
      <c r="C55" s="8" t="s">
        <v>2</v>
      </c>
      <c r="D55" s="8" t="s">
        <v>2</v>
      </c>
      <c r="E55" s="8" t="s">
        <v>2</v>
      </c>
    </row>
    <row r="56" spans="1:5" ht="15">
      <c r="A56" s="19" t="s">
        <v>135</v>
      </c>
      <c r="B56" s="8">
        <v>1300</v>
      </c>
      <c r="C56" s="8">
        <v>960</v>
      </c>
      <c r="D56" s="9">
        <v>43.1</v>
      </c>
      <c r="E56" s="8">
        <v>41400</v>
      </c>
    </row>
    <row r="57" spans="1:5" ht="15">
      <c r="A57" s="19" t="s">
        <v>136</v>
      </c>
      <c r="B57" s="8" t="s">
        <v>2</v>
      </c>
      <c r="C57" s="8" t="s">
        <v>2</v>
      </c>
      <c r="D57" s="8" t="s">
        <v>2</v>
      </c>
      <c r="E57" s="8" t="s">
        <v>2</v>
      </c>
    </row>
    <row r="58" spans="1:5" ht="15">
      <c r="A58" s="19" t="s">
        <v>137</v>
      </c>
      <c r="B58" s="8">
        <v>0</v>
      </c>
      <c r="C58" s="8">
        <v>0</v>
      </c>
      <c r="D58" s="9">
        <v>0</v>
      </c>
      <c r="E58" s="8">
        <v>0</v>
      </c>
    </row>
    <row r="59" spans="1:5" ht="15">
      <c r="A59" s="19" t="s">
        <v>138</v>
      </c>
      <c r="B59" s="8" t="s">
        <v>2</v>
      </c>
      <c r="C59" s="8" t="s">
        <v>2</v>
      </c>
      <c r="D59" s="8" t="s">
        <v>2</v>
      </c>
      <c r="E59" s="8" t="s">
        <v>2</v>
      </c>
    </row>
    <row r="60" spans="1:5" ht="15">
      <c r="A60" s="19" t="s">
        <v>139</v>
      </c>
      <c r="B60" s="7">
        <v>2900</v>
      </c>
      <c r="C60" s="7">
        <v>2500</v>
      </c>
      <c r="D60" s="21">
        <v>60</v>
      </c>
      <c r="E60" s="7">
        <v>150000</v>
      </c>
    </row>
    <row r="61" spans="1:5" ht="15">
      <c r="A61" s="19" t="s">
        <v>140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s="19" t="s">
        <v>141</v>
      </c>
      <c r="B62" s="8" t="s">
        <v>2</v>
      </c>
      <c r="C62" s="8" t="s">
        <v>2</v>
      </c>
      <c r="D62" s="9" t="s">
        <v>2</v>
      </c>
      <c r="E62" s="8" t="s">
        <v>2</v>
      </c>
    </row>
    <row r="63" spans="1:5" ht="15">
      <c r="A63" s="19" t="s">
        <v>142</v>
      </c>
      <c r="B63" s="7">
        <v>3200</v>
      </c>
      <c r="C63" s="7">
        <v>3000</v>
      </c>
      <c r="D63" s="21">
        <v>60</v>
      </c>
      <c r="E63" s="7">
        <v>180000</v>
      </c>
    </row>
    <row r="64" spans="1:5" ht="15">
      <c r="A64" s="19"/>
      <c r="B64" s="7"/>
      <c r="C64" s="7"/>
      <c r="D64" s="21"/>
      <c r="E64" s="7"/>
    </row>
    <row r="65" spans="1:5" ht="15">
      <c r="A65" s="19" t="s">
        <v>143</v>
      </c>
      <c r="B65" s="7">
        <f>5000+2500+600+1400+1000+700</f>
        <v>11200</v>
      </c>
      <c r="C65" s="7">
        <f>2800+1900+200+1230+940+400</f>
        <v>7470</v>
      </c>
      <c r="D65" s="21">
        <f>+(59.6+64.7+53+66.7+44.3+50)/6</f>
        <v>56.38333333333333</v>
      </c>
      <c r="E65" s="7">
        <f>167000+123000+10600+82000+41600+20000</f>
        <v>444200</v>
      </c>
    </row>
    <row r="66" spans="1:5" ht="15">
      <c r="A66" s="19"/>
      <c r="B66" s="7"/>
      <c r="C66" s="7"/>
      <c r="D66" s="21"/>
      <c r="E66" s="7"/>
    </row>
    <row r="67" spans="1:5" ht="15">
      <c r="A67" s="19" t="s">
        <v>4</v>
      </c>
      <c r="B67" s="7">
        <v>3100</v>
      </c>
      <c r="C67" s="7">
        <v>2200</v>
      </c>
      <c r="D67" s="21">
        <v>72</v>
      </c>
      <c r="E67" s="7">
        <v>158400</v>
      </c>
    </row>
    <row r="68" spans="1:5" ht="15">
      <c r="A68" s="18"/>
      <c r="B68" s="11"/>
      <c r="C68" s="11"/>
      <c r="D68" s="11"/>
      <c r="E68" s="11"/>
    </row>
    <row r="69" spans="1:5" ht="15">
      <c r="A69" s="5" t="s">
        <v>152</v>
      </c>
      <c r="B69" s="7"/>
      <c r="C69" s="7"/>
      <c r="D69" s="7"/>
      <c r="E69" s="7"/>
    </row>
    <row r="70" spans="1:5" ht="15">
      <c r="A70" s="5" t="s">
        <v>153</v>
      </c>
      <c r="B70" s="7"/>
      <c r="C70" s="7"/>
      <c r="D70" s="7"/>
      <c r="E70" s="7"/>
    </row>
    <row r="71" spans="1:5" ht="15">
      <c r="A71" s="5"/>
      <c r="B71" s="7"/>
      <c r="C71" s="7"/>
      <c r="D71" s="7"/>
      <c r="E71" s="7"/>
    </row>
    <row r="72" spans="1:6" ht="66" customHeight="1">
      <c r="A72" s="43" t="s">
        <v>154</v>
      </c>
      <c r="B72" s="43"/>
      <c r="C72" s="43"/>
      <c r="D72" s="43"/>
      <c r="E72" s="43"/>
      <c r="F72" s="43"/>
    </row>
    <row r="73" spans="1:5" ht="15.75">
      <c r="A73" s="44" t="s">
        <v>146</v>
      </c>
      <c r="B73" s="12"/>
      <c r="C73" s="38"/>
      <c r="D73" s="38"/>
      <c r="E73" s="37"/>
    </row>
    <row r="74" spans="1:5" ht="15">
      <c r="A74" s="5"/>
      <c r="B74" s="16"/>
      <c r="C74" s="7"/>
      <c r="D74" s="7"/>
      <c r="E74" s="7"/>
    </row>
    <row r="75" spans="1:5" ht="15">
      <c r="A75" s="5"/>
      <c r="B75" s="16"/>
      <c r="C75" s="7"/>
      <c r="D75" s="7"/>
      <c r="E75" s="7"/>
    </row>
    <row r="76" spans="1:5" ht="15">
      <c r="A76" s="5"/>
      <c r="B76" s="16"/>
      <c r="C76" s="16"/>
      <c r="D76" s="16"/>
      <c r="E76" s="16"/>
    </row>
    <row r="77" spans="1:5" ht="15">
      <c r="A77" s="5"/>
      <c r="B77" s="16"/>
      <c r="C77" s="16"/>
      <c r="D77" s="16"/>
      <c r="E77" s="16"/>
    </row>
    <row r="78" spans="1:5" ht="15">
      <c r="A78" s="5"/>
      <c r="B78" s="16"/>
      <c r="C78" s="16"/>
      <c r="D78" s="16"/>
      <c r="E78" s="16"/>
    </row>
    <row r="79" spans="2:5" ht="15">
      <c r="B79" s="16"/>
      <c r="C79" s="16"/>
      <c r="D79" s="16"/>
      <c r="E79" s="16"/>
    </row>
    <row r="80" spans="2:5" ht="15">
      <c r="B80" s="16"/>
      <c r="C80" s="16"/>
      <c r="D80" s="16"/>
      <c r="E80" s="16"/>
    </row>
    <row r="81" spans="2:5" ht="15">
      <c r="B81" s="16"/>
      <c r="C81" s="16"/>
      <c r="D81" s="16"/>
      <c r="E81" s="16"/>
    </row>
    <row r="82" spans="2:5" ht="15">
      <c r="B82" s="16"/>
      <c r="C82" s="16"/>
      <c r="D82" s="16"/>
      <c r="E82" s="16"/>
    </row>
    <row r="83" spans="2:5" ht="15">
      <c r="B83" s="16"/>
      <c r="C83" s="16"/>
      <c r="D83" s="16"/>
      <c r="E83" s="16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151</v>
      </c>
    </row>
    <row r="3" ht="15">
      <c r="A3" s="4" t="s">
        <v>0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.75">
      <c r="A6" s="17" t="s">
        <v>1</v>
      </c>
      <c r="B6" s="6">
        <f>SUM(B8:B77)</f>
        <v>120000</v>
      </c>
      <c r="C6" s="32">
        <f>SUM(C8:C77)</f>
        <v>93000</v>
      </c>
      <c r="D6" s="45">
        <v>56</v>
      </c>
      <c r="E6" s="32">
        <f>SUM(E8:E77)</f>
        <v>5208000</v>
      </c>
    </row>
    <row r="7" spans="1:5" ht="15.75">
      <c r="A7" s="5"/>
      <c r="B7" s="7"/>
      <c r="C7" s="33"/>
      <c r="D7" s="39"/>
      <c r="E7" s="33"/>
    </row>
    <row r="8" spans="1:5" ht="15.75">
      <c r="A8" s="19" t="s">
        <v>86</v>
      </c>
      <c r="B8" s="8">
        <v>0</v>
      </c>
      <c r="C8" s="34">
        <v>0</v>
      </c>
      <c r="D8" s="34">
        <v>0</v>
      </c>
      <c r="E8" s="34">
        <v>0</v>
      </c>
    </row>
    <row r="9" spans="1:5" ht="15.75">
      <c r="A9" s="19" t="s">
        <v>87</v>
      </c>
      <c r="B9" s="8" t="s">
        <v>3</v>
      </c>
      <c r="C9" s="34" t="s">
        <v>3</v>
      </c>
      <c r="D9" s="34" t="s">
        <v>3</v>
      </c>
      <c r="E9" s="34" t="s">
        <v>3</v>
      </c>
    </row>
    <row r="10" spans="1:5" ht="15.75">
      <c r="A10" s="19" t="s">
        <v>88</v>
      </c>
      <c r="B10" s="8" t="s">
        <v>2</v>
      </c>
      <c r="C10" s="34" t="s">
        <v>2</v>
      </c>
      <c r="D10" s="40" t="s">
        <v>2</v>
      </c>
      <c r="E10" s="34" t="s">
        <v>2</v>
      </c>
    </row>
    <row r="11" spans="1:5" ht="15.75">
      <c r="A11" s="19" t="s">
        <v>89</v>
      </c>
      <c r="B11" s="8" t="s">
        <v>3</v>
      </c>
      <c r="C11" s="34" t="s">
        <v>3</v>
      </c>
      <c r="D11" s="34" t="s">
        <v>3</v>
      </c>
      <c r="E11" s="34" t="s">
        <v>3</v>
      </c>
    </row>
    <row r="12" spans="1:5" ht="15.75">
      <c r="A12" s="19" t="s">
        <v>90</v>
      </c>
      <c r="B12" s="7">
        <v>8700</v>
      </c>
      <c r="C12" s="37">
        <v>5300</v>
      </c>
      <c r="D12" s="45">
        <v>60.9</v>
      </c>
      <c r="E12" s="37">
        <v>323000</v>
      </c>
    </row>
    <row r="13" spans="1:5" ht="15.75">
      <c r="A13" s="19" t="s">
        <v>91</v>
      </c>
      <c r="B13" s="8" t="s">
        <v>3</v>
      </c>
      <c r="C13" s="34" t="s">
        <v>3</v>
      </c>
      <c r="D13" s="34" t="s">
        <v>3</v>
      </c>
      <c r="E13" s="34" t="s">
        <v>3</v>
      </c>
    </row>
    <row r="14" spans="1:5" ht="15.75">
      <c r="A14" s="5"/>
      <c r="B14" s="7"/>
      <c r="C14" s="37"/>
      <c r="D14" s="45"/>
      <c r="E14" s="37"/>
    </row>
    <row r="15" spans="1:5" ht="15.75">
      <c r="A15" s="19" t="s">
        <v>92</v>
      </c>
      <c r="B15" s="8" t="s">
        <v>2</v>
      </c>
      <c r="C15" s="34" t="s">
        <v>2</v>
      </c>
      <c r="D15" s="40" t="s">
        <v>2</v>
      </c>
      <c r="E15" s="34" t="s">
        <v>2</v>
      </c>
    </row>
    <row r="16" spans="1:5" ht="15.75">
      <c r="A16" s="19" t="s">
        <v>93</v>
      </c>
      <c r="B16" s="10" t="s">
        <v>2</v>
      </c>
      <c r="C16" s="35" t="s">
        <v>2</v>
      </c>
      <c r="D16" s="41" t="s">
        <v>2</v>
      </c>
      <c r="E16" s="35" t="s">
        <v>2</v>
      </c>
    </row>
    <row r="17" spans="1:5" ht="15.75">
      <c r="A17" s="19" t="s">
        <v>94</v>
      </c>
      <c r="B17" s="8">
        <v>0</v>
      </c>
      <c r="C17" s="34">
        <v>0</v>
      </c>
      <c r="D17" s="40">
        <v>0</v>
      </c>
      <c r="E17" s="34">
        <v>0</v>
      </c>
    </row>
    <row r="18" spans="1:5" ht="15.75">
      <c r="A18" s="19" t="s">
        <v>95</v>
      </c>
      <c r="B18" s="10" t="s">
        <v>3</v>
      </c>
      <c r="C18" s="35" t="s">
        <v>3</v>
      </c>
      <c r="D18" s="41" t="s">
        <v>3</v>
      </c>
      <c r="E18" s="35" t="s">
        <v>3</v>
      </c>
    </row>
    <row r="19" spans="1:5" ht="15.75">
      <c r="A19" s="19" t="s">
        <v>96</v>
      </c>
      <c r="B19" s="10" t="s">
        <v>2</v>
      </c>
      <c r="C19" s="35" t="s">
        <v>2</v>
      </c>
      <c r="D19" s="41" t="s">
        <v>2</v>
      </c>
      <c r="E19" s="35" t="s">
        <v>2</v>
      </c>
    </row>
    <row r="20" spans="1:5" ht="15.75">
      <c r="A20" s="19" t="s">
        <v>97</v>
      </c>
      <c r="B20" s="8">
        <v>0</v>
      </c>
      <c r="C20" s="34">
        <v>0</v>
      </c>
      <c r="D20" s="40">
        <v>0</v>
      </c>
      <c r="E20" s="34">
        <v>0</v>
      </c>
    </row>
    <row r="21" spans="1:5" ht="15.75">
      <c r="A21" s="5"/>
      <c r="B21" s="7"/>
      <c r="C21" s="37"/>
      <c r="D21" s="45"/>
      <c r="E21" s="37"/>
    </row>
    <row r="22" spans="1:5" ht="15.75">
      <c r="A22" s="19" t="s">
        <v>98</v>
      </c>
      <c r="B22" s="10" t="s">
        <v>3</v>
      </c>
      <c r="C22" s="35" t="s">
        <v>3</v>
      </c>
      <c r="D22" s="41" t="s">
        <v>3</v>
      </c>
      <c r="E22" s="35" t="s">
        <v>3</v>
      </c>
    </row>
    <row r="23" spans="1:5" ht="15.75">
      <c r="A23" s="19" t="s">
        <v>99</v>
      </c>
      <c r="B23" s="10">
        <v>1800</v>
      </c>
      <c r="C23" s="35">
        <v>1600</v>
      </c>
      <c r="D23" s="41">
        <v>40.6</v>
      </c>
      <c r="E23" s="35">
        <v>65000</v>
      </c>
    </row>
    <row r="24" spans="1:5" ht="15.75">
      <c r="A24" s="19" t="s">
        <v>100</v>
      </c>
      <c r="B24" s="8" t="s">
        <v>3</v>
      </c>
      <c r="C24" s="34" t="s">
        <v>3</v>
      </c>
      <c r="D24" s="40" t="s">
        <v>3</v>
      </c>
      <c r="E24" s="34" t="s">
        <v>3</v>
      </c>
    </row>
    <row r="25" spans="1:5" ht="15.75">
      <c r="A25" s="19" t="s">
        <v>101</v>
      </c>
      <c r="B25" s="8" t="s">
        <v>3</v>
      </c>
      <c r="C25" s="34" t="s">
        <v>3</v>
      </c>
      <c r="D25" s="40" t="s">
        <v>3</v>
      </c>
      <c r="E25" s="34" t="s">
        <v>3</v>
      </c>
    </row>
    <row r="26" spans="1:5" ht="15.75">
      <c r="A26" s="19" t="s">
        <v>102</v>
      </c>
      <c r="B26" s="8">
        <v>0</v>
      </c>
      <c r="C26" s="34">
        <v>0</v>
      </c>
      <c r="D26" s="34">
        <v>0</v>
      </c>
      <c r="E26" s="34">
        <v>0</v>
      </c>
    </row>
    <row r="27" spans="1:5" ht="15.75">
      <c r="A27" s="19" t="s">
        <v>103</v>
      </c>
      <c r="B27" s="7">
        <v>11000</v>
      </c>
      <c r="C27" s="37">
        <v>9700</v>
      </c>
      <c r="D27" s="45">
        <v>59.3</v>
      </c>
      <c r="E27" s="37">
        <v>575000</v>
      </c>
    </row>
    <row r="28" spans="1:5" ht="15.75">
      <c r="A28" s="5"/>
      <c r="B28" s="7"/>
      <c r="C28" s="37"/>
      <c r="D28" s="45"/>
      <c r="E28" s="37"/>
    </row>
    <row r="29" spans="1:5" ht="15.75">
      <c r="A29" s="19" t="s">
        <v>104</v>
      </c>
      <c r="B29" s="8">
        <v>0</v>
      </c>
      <c r="C29" s="34">
        <v>0</v>
      </c>
      <c r="D29" s="40">
        <v>0</v>
      </c>
      <c r="E29" s="34">
        <v>0</v>
      </c>
    </row>
    <row r="30" spans="1:5" ht="15.75">
      <c r="A30" s="19" t="s">
        <v>105</v>
      </c>
      <c r="B30" s="8">
        <v>0</v>
      </c>
      <c r="C30" s="34">
        <v>0</v>
      </c>
      <c r="D30" s="40">
        <v>0</v>
      </c>
      <c r="E30" s="34">
        <v>0</v>
      </c>
    </row>
    <row r="31" spans="1:5" ht="15.75">
      <c r="A31" s="19" t="s">
        <v>106</v>
      </c>
      <c r="B31" s="10" t="s">
        <v>2</v>
      </c>
      <c r="C31" s="35" t="s">
        <v>2</v>
      </c>
      <c r="D31" s="41" t="s">
        <v>2</v>
      </c>
      <c r="E31" s="35" t="s">
        <v>2</v>
      </c>
    </row>
    <row r="32" spans="1:5" ht="15.75">
      <c r="A32" s="19" t="s">
        <v>107</v>
      </c>
      <c r="B32" s="8" t="s">
        <v>3</v>
      </c>
      <c r="C32" s="34" t="s">
        <v>3</v>
      </c>
      <c r="D32" s="40" t="s">
        <v>3</v>
      </c>
      <c r="E32" s="34" t="s">
        <v>3</v>
      </c>
    </row>
    <row r="33" spans="1:5" ht="15.75">
      <c r="A33" s="19" t="s">
        <v>108</v>
      </c>
      <c r="B33" s="8" t="s">
        <v>3</v>
      </c>
      <c r="C33" s="34" t="s">
        <v>3</v>
      </c>
      <c r="D33" s="40" t="s">
        <v>3</v>
      </c>
      <c r="E33" s="34" t="s">
        <v>3</v>
      </c>
    </row>
    <row r="34" spans="1:5" ht="15.75">
      <c r="A34" s="19" t="s">
        <v>109</v>
      </c>
      <c r="B34" s="7">
        <v>14000</v>
      </c>
      <c r="C34" s="37">
        <v>10600</v>
      </c>
      <c r="D34" s="45">
        <v>60.4</v>
      </c>
      <c r="E34" s="37">
        <v>640000</v>
      </c>
    </row>
    <row r="35" spans="1:5" ht="15.75">
      <c r="A35" s="19"/>
      <c r="B35" s="7"/>
      <c r="C35" s="37"/>
      <c r="D35" s="45"/>
      <c r="E35" s="37"/>
    </row>
    <row r="36" spans="1:5" ht="15.75">
      <c r="A36" s="19" t="s">
        <v>110</v>
      </c>
      <c r="B36" s="8" t="s">
        <v>2</v>
      </c>
      <c r="C36" s="34" t="s">
        <v>2</v>
      </c>
      <c r="D36" s="40" t="s">
        <v>2</v>
      </c>
      <c r="E36" s="34" t="s">
        <v>2</v>
      </c>
    </row>
    <row r="37" spans="1:5" ht="15.75">
      <c r="A37" s="19" t="s">
        <v>111</v>
      </c>
      <c r="B37" s="7">
        <v>12000</v>
      </c>
      <c r="C37" s="37">
        <v>10300</v>
      </c>
      <c r="D37" s="45">
        <v>54.8</v>
      </c>
      <c r="E37" s="37">
        <v>564000</v>
      </c>
    </row>
    <row r="38" spans="1:5" ht="15.75">
      <c r="A38" s="19" t="s">
        <v>112</v>
      </c>
      <c r="B38" s="8" t="s">
        <v>3</v>
      </c>
      <c r="C38" s="34" t="s">
        <v>3</v>
      </c>
      <c r="D38" s="40" t="s">
        <v>3</v>
      </c>
      <c r="E38" s="34" t="s">
        <v>3</v>
      </c>
    </row>
    <row r="39" spans="1:5" ht="15.75">
      <c r="A39" s="20" t="s">
        <v>113</v>
      </c>
      <c r="B39" s="8" t="s">
        <v>2</v>
      </c>
      <c r="C39" s="34" t="s">
        <v>2</v>
      </c>
      <c r="D39" s="40" t="s">
        <v>2</v>
      </c>
      <c r="E39" s="34" t="s">
        <v>2</v>
      </c>
    </row>
    <row r="40" spans="1:5" ht="15.75">
      <c r="A40" s="19" t="s">
        <v>114</v>
      </c>
      <c r="B40" s="7">
        <v>8500</v>
      </c>
      <c r="C40" s="37">
        <v>7300</v>
      </c>
      <c r="D40" s="45">
        <v>51</v>
      </c>
      <c r="E40" s="37">
        <v>372000</v>
      </c>
    </row>
    <row r="41" spans="1:5" ht="15.75">
      <c r="A41" s="19" t="s">
        <v>115</v>
      </c>
      <c r="B41" s="7">
        <v>2500</v>
      </c>
      <c r="C41" s="37">
        <v>2200</v>
      </c>
      <c r="D41" s="45">
        <v>60.5</v>
      </c>
      <c r="E41" s="37">
        <v>133000</v>
      </c>
    </row>
    <row r="42" spans="1:5" ht="15.75">
      <c r="A42" s="19"/>
      <c r="B42" s="7"/>
      <c r="C42" s="37"/>
      <c r="D42" s="45"/>
      <c r="E42" s="37"/>
    </row>
    <row r="43" spans="1:5" ht="15.75">
      <c r="A43" s="19" t="s">
        <v>116</v>
      </c>
      <c r="B43" s="7">
        <v>6200</v>
      </c>
      <c r="C43" s="37">
        <v>5200</v>
      </c>
      <c r="D43" s="45">
        <v>59.6</v>
      </c>
      <c r="E43" s="37">
        <v>310000</v>
      </c>
    </row>
    <row r="44" spans="1:5" ht="15.75">
      <c r="A44" s="19" t="s">
        <v>117</v>
      </c>
      <c r="B44" s="7">
        <v>10500</v>
      </c>
      <c r="C44" s="37">
        <v>8700</v>
      </c>
      <c r="D44" s="45">
        <v>56.6</v>
      </c>
      <c r="E44" s="37">
        <v>492000</v>
      </c>
    </row>
    <row r="45" spans="1:5" ht="15.75">
      <c r="A45" s="19" t="s">
        <v>118</v>
      </c>
      <c r="B45" s="8" t="s">
        <v>3</v>
      </c>
      <c r="C45" s="34" t="s">
        <v>3</v>
      </c>
      <c r="D45" s="40" t="s">
        <v>3</v>
      </c>
      <c r="E45" s="34" t="s">
        <v>3</v>
      </c>
    </row>
    <row r="46" spans="1:5" ht="15.75">
      <c r="A46" s="19" t="s">
        <v>119</v>
      </c>
      <c r="B46" s="7">
        <v>10000</v>
      </c>
      <c r="C46" s="37">
        <v>8400</v>
      </c>
      <c r="D46" s="45">
        <v>48.3</v>
      </c>
      <c r="E46" s="37">
        <v>406000</v>
      </c>
    </row>
    <row r="47" spans="1:5" ht="15.75">
      <c r="A47" s="19" t="s">
        <v>120</v>
      </c>
      <c r="B47" s="8" t="s">
        <v>2</v>
      </c>
      <c r="C47" s="34" t="s">
        <v>2</v>
      </c>
      <c r="D47" s="40" t="s">
        <v>2</v>
      </c>
      <c r="E47" s="34" t="s">
        <v>2</v>
      </c>
    </row>
    <row r="48" spans="1:5" ht="15.75">
      <c r="A48" s="19" t="s">
        <v>121</v>
      </c>
      <c r="B48" s="8" t="s">
        <v>2</v>
      </c>
      <c r="C48" s="34" t="s">
        <v>2</v>
      </c>
      <c r="D48" s="40" t="s">
        <v>2</v>
      </c>
      <c r="E48" s="34" t="s">
        <v>2</v>
      </c>
    </row>
    <row r="49" spans="1:5" ht="15.75">
      <c r="A49" s="19"/>
      <c r="B49" s="7"/>
      <c r="C49" s="37"/>
      <c r="D49" s="45"/>
      <c r="E49" s="37"/>
    </row>
    <row r="50" spans="1:5" ht="15.75">
      <c r="A50" s="19" t="s">
        <v>122</v>
      </c>
      <c r="B50" s="8">
        <v>0</v>
      </c>
      <c r="C50" s="34">
        <v>0</v>
      </c>
      <c r="D50" s="40">
        <v>0</v>
      </c>
      <c r="E50" s="34">
        <v>0</v>
      </c>
    </row>
    <row r="51" spans="1:5" ht="15.75">
      <c r="A51" s="19" t="s">
        <v>123</v>
      </c>
      <c r="B51" s="8" t="s">
        <v>3</v>
      </c>
      <c r="C51" s="34" t="s">
        <v>3</v>
      </c>
      <c r="D51" s="40" t="s">
        <v>3</v>
      </c>
      <c r="E51" s="34" t="s">
        <v>3</v>
      </c>
    </row>
    <row r="52" spans="1:5" ht="15.75">
      <c r="A52" s="19" t="s">
        <v>124</v>
      </c>
      <c r="B52" s="8">
        <v>0</v>
      </c>
      <c r="C52" s="34">
        <v>0</v>
      </c>
      <c r="D52" s="40">
        <v>0</v>
      </c>
      <c r="E52" s="34">
        <v>0</v>
      </c>
    </row>
    <row r="53" spans="1:5" ht="15.75">
      <c r="A53" s="19" t="s">
        <v>125</v>
      </c>
      <c r="B53" s="8" t="s">
        <v>3</v>
      </c>
      <c r="C53" s="34" t="s">
        <v>3</v>
      </c>
      <c r="D53" s="40" t="s">
        <v>3</v>
      </c>
      <c r="E53" s="34" t="s">
        <v>3</v>
      </c>
    </row>
    <row r="54" spans="1:5" ht="15.75">
      <c r="A54" s="19" t="s">
        <v>126</v>
      </c>
      <c r="B54" s="8">
        <v>0</v>
      </c>
      <c r="C54" s="34">
        <v>0</v>
      </c>
      <c r="D54" s="34">
        <v>0</v>
      </c>
      <c r="E54" s="34">
        <v>0</v>
      </c>
    </row>
    <row r="55" spans="1:5" ht="15.75">
      <c r="A55" s="19" t="s">
        <v>127</v>
      </c>
      <c r="B55" s="8">
        <v>0</v>
      </c>
      <c r="C55" s="34">
        <v>0</v>
      </c>
      <c r="D55" s="34">
        <v>0</v>
      </c>
      <c r="E55" s="34">
        <v>0</v>
      </c>
    </row>
    <row r="56" spans="1:5" ht="15.75">
      <c r="A56" s="19"/>
      <c r="B56" s="7"/>
      <c r="C56" s="37"/>
      <c r="D56" s="45"/>
      <c r="E56" s="37"/>
    </row>
    <row r="57" spans="1:5" ht="15.75">
      <c r="A57" s="19" t="s">
        <v>128</v>
      </c>
      <c r="B57" s="8" t="s">
        <v>3</v>
      </c>
      <c r="C57" s="34" t="s">
        <v>3</v>
      </c>
      <c r="D57" s="34" t="s">
        <v>3</v>
      </c>
      <c r="E57" s="34" t="s">
        <v>3</v>
      </c>
    </row>
    <row r="58" spans="1:5" ht="15.75">
      <c r="A58" s="19" t="s">
        <v>129</v>
      </c>
      <c r="B58" s="8" t="s">
        <v>2</v>
      </c>
      <c r="C58" s="34" t="s">
        <v>2</v>
      </c>
      <c r="D58" s="40" t="s">
        <v>2</v>
      </c>
      <c r="E58" s="34" t="s">
        <v>2</v>
      </c>
    </row>
    <row r="59" spans="1:5" ht="15.75">
      <c r="A59" s="19" t="s">
        <v>130</v>
      </c>
      <c r="B59" s="7">
        <v>7000</v>
      </c>
      <c r="C59" s="37">
        <v>5000</v>
      </c>
      <c r="D59" s="45">
        <v>58</v>
      </c>
      <c r="E59" s="37">
        <v>290000</v>
      </c>
    </row>
    <row r="60" spans="1:5" ht="15.75">
      <c r="A60" s="19" t="s">
        <v>131</v>
      </c>
      <c r="B60" s="8" t="s">
        <v>3</v>
      </c>
      <c r="C60" s="34" t="s">
        <v>3</v>
      </c>
      <c r="D60" s="40" t="s">
        <v>3</v>
      </c>
      <c r="E60" s="34" t="s">
        <v>3</v>
      </c>
    </row>
    <row r="61" spans="1:5" ht="15.75">
      <c r="A61" s="20" t="s">
        <v>132</v>
      </c>
      <c r="B61" s="8" t="s">
        <v>2</v>
      </c>
      <c r="C61" s="34" t="s">
        <v>2</v>
      </c>
      <c r="D61" s="40" t="s">
        <v>2</v>
      </c>
      <c r="E61" s="34" t="s">
        <v>2</v>
      </c>
    </row>
    <row r="62" spans="1:5" ht="15.75">
      <c r="A62" s="19" t="s">
        <v>133</v>
      </c>
      <c r="B62" s="8">
        <v>0</v>
      </c>
      <c r="C62" s="34">
        <v>0</v>
      </c>
      <c r="D62" s="40">
        <v>0</v>
      </c>
      <c r="E62" s="34">
        <v>0</v>
      </c>
    </row>
    <row r="63" spans="1:5" ht="15.75">
      <c r="A63" s="19"/>
      <c r="B63" s="7"/>
      <c r="C63" s="37"/>
      <c r="D63" s="45"/>
      <c r="E63" s="37"/>
    </row>
    <row r="64" spans="1:5" ht="15.75">
      <c r="A64" s="19" t="s">
        <v>134</v>
      </c>
      <c r="B64" s="8" t="s">
        <v>2</v>
      </c>
      <c r="C64" s="34" t="s">
        <v>2</v>
      </c>
      <c r="D64" s="40" t="s">
        <v>2</v>
      </c>
      <c r="E64" s="34" t="s">
        <v>2</v>
      </c>
    </row>
    <row r="65" spans="1:5" ht="15.75">
      <c r="A65" s="19" t="s">
        <v>135</v>
      </c>
      <c r="B65" s="8" t="s">
        <v>2</v>
      </c>
      <c r="C65" s="34" t="s">
        <v>2</v>
      </c>
      <c r="D65" s="40" t="s">
        <v>2</v>
      </c>
      <c r="E65" s="34" t="s">
        <v>2</v>
      </c>
    </row>
    <row r="66" spans="1:5" ht="15.75">
      <c r="A66" s="19" t="s">
        <v>136</v>
      </c>
      <c r="B66" s="8" t="s">
        <v>3</v>
      </c>
      <c r="C66" s="34" t="s">
        <v>3</v>
      </c>
      <c r="D66" s="40" t="s">
        <v>3</v>
      </c>
      <c r="E66" s="34" t="s">
        <v>3</v>
      </c>
    </row>
    <row r="67" spans="1:5" ht="15.75">
      <c r="A67" s="19" t="s">
        <v>137</v>
      </c>
      <c r="B67" s="8">
        <v>0</v>
      </c>
      <c r="C67" s="34">
        <v>0</v>
      </c>
      <c r="D67" s="40">
        <v>0</v>
      </c>
      <c r="E67" s="34">
        <v>0</v>
      </c>
    </row>
    <row r="68" spans="1:5" ht="15.75">
      <c r="A68" s="19" t="s">
        <v>138</v>
      </c>
      <c r="B68" s="8" t="s">
        <v>3</v>
      </c>
      <c r="C68" s="34" t="s">
        <v>3</v>
      </c>
      <c r="D68" s="40" t="s">
        <v>3</v>
      </c>
      <c r="E68" s="34" t="s">
        <v>3</v>
      </c>
    </row>
    <row r="69" spans="1:5" ht="15.75">
      <c r="A69" s="19" t="s">
        <v>139</v>
      </c>
      <c r="B69" s="7">
        <v>4500</v>
      </c>
      <c r="C69" s="37">
        <v>3200</v>
      </c>
      <c r="D69" s="45">
        <v>54.1</v>
      </c>
      <c r="E69" s="37">
        <v>173000</v>
      </c>
    </row>
    <row r="70" spans="1:5" ht="15.75">
      <c r="A70" s="19"/>
      <c r="B70" s="7"/>
      <c r="C70" s="37"/>
      <c r="D70" s="45"/>
      <c r="E70" s="37"/>
    </row>
    <row r="71" spans="1:5" ht="15.75">
      <c r="A71" s="19" t="s">
        <v>140</v>
      </c>
      <c r="B71" s="8">
        <v>0</v>
      </c>
      <c r="C71" s="34">
        <v>0</v>
      </c>
      <c r="D71" s="40">
        <v>0</v>
      </c>
      <c r="E71" s="34">
        <v>0</v>
      </c>
    </row>
    <row r="72" spans="1:5" ht="15.75">
      <c r="A72" s="19" t="s">
        <v>141</v>
      </c>
      <c r="B72" s="8">
        <v>6000</v>
      </c>
      <c r="C72" s="34">
        <v>3700</v>
      </c>
      <c r="D72" s="40">
        <v>64.9</v>
      </c>
      <c r="E72" s="34">
        <v>240000</v>
      </c>
    </row>
    <row r="73" spans="1:5" ht="15.75">
      <c r="A73" s="19" t="s">
        <v>142</v>
      </c>
      <c r="B73" s="7">
        <v>3700</v>
      </c>
      <c r="C73" s="37">
        <v>3000</v>
      </c>
      <c r="D73" s="45">
        <v>64.7</v>
      </c>
      <c r="E73" s="37">
        <v>194000</v>
      </c>
    </row>
    <row r="74" spans="1:5" ht="15.75">
      <c r="A74" s="19"/>
      <c r="B74" s="7"/>
      <c r="C74" s="37"/>
      <c r="D74" s="45"/>
      <c r="E74" s="37"/>
    </row>
    <row r="75" spans="1:5" ht="15.75">
      <c r="A75" s="19" t="s">
        <v>143</v>
      </c>
      <c r="B75" s="7">
        <f>2100+2600</f>
        <v>4700</v>
      </c>
      <c r="C75" s="37">
        <f>1800+1800</f>
        <v>3600</v>
      </c>
      <c r="D75" s="45">
        <f>+(48.3+40.6)/2</f>
        <v>44.45</v>
      </c>
      <c r="E75" s="37">
        <f>87000+73000</f>
        <v>160000</v>
      </c>
    </row>
    <row r="76" spans="1:5" ht="15.75">
      <c r="A76" s="19"/>
      <c r="B76" s="7"/>
      <c r="C76" s="37"/>
      <c r="D76" s="45"/>
      <c r="E76" s="37"/>
    </row>
    <row r="77" spans="1:5" ht="15.75">
      <c r="A77" s="19" t="s">
        <v>4</v>
      </c>
      <c r="B77" s="7">
        <v>8900</v>
      </c>
      <c r="C77" s="37">
        <v>5200</v>
      </c>
      <c r="D77" s="45">
        <v>52.1</v>
      </c>
      <c r="E77" s="37">
        <v>271000</v>
      </c>
    </row>
    <row r="78" spans="1:5" ht="15.75">
      <c r="A78" s="18"/>
      <c r="B78" s="11"/>
      <c r="C78" s="36"/>
      <c r="D78" s="36"/>
      <c r="E78" s="36"/>
    </row>
    <row r="79" spans="1:5" ht="15.75">
      <c r="A79" s="5" t="s">
        <v>152</v>
      </c>
      <c r="B79" s="7"/>
      <c r="C79" s="37"/>
      <c r="D79" s="37"/>
      <c r="E79" s="37"/>
    </row>
    <row r="80" spans="1:5" ht="15.75">
      <c r="A80" s="5" t="s">
        <v>153</v>
      </c>
      <c r="B80" s="7"/>
      <c r="C80" s="37"/>
      <c r="D80" s="37"/>
      <c r="E80" s="37"/>
    </row>
    <row r="81" spans="1:5" ht="15.75">
      <c r="A81" s="5"/>
      <c r="B81" s="7"/>
      <c r="C81" s="37"/>
      <c r="D81" s="38"/>
      <c r="E81" s="37"/>
    </row>
    <row r="82" spans="1:6" ht="67.5" customHeight="1">
      <c r="A82" s="43" t="s">
        <v>154</v>
      </c>
      <c r="B82" s="43"/>
      <c r="C82" s="43"/>
      <c r="D82" s="43"/>
      <c r="E82" s="43"/>
      <c r="F82" s="43"/>
    </row>
    <row r="83" spans="1:5" ht="15.75">
      <c r="A83" s="44" t="s">
        <v>146</v>
      </c>
      <c r="B83" s="12"/>
      <c r="C83" s="38"/>
      <c r="D83" s="38"/>
      <c r="E83" s="37"/>
    </row>
    <row r="84" spans="1:5" ht="15.75">
      <c r="A84" s="5"/>
      <c r="B84" s="7"/>
      <c r="C84" s="37"/>
      <c r="D84" s="37"/>
      <c r="E84" s="37"/>
    </row>
    <row r="85" spans="1:5" ht="15.75">
      <c r="A85" s="5"/>
      <c r="B85" s="7"/>
      <c r="C85" s="37"/>
      <c r="D85" s="37"/>
      <c r="E85" s="37"/>
    </row>
    <row r="86" spans="1:2" ht="15">
      <c r="A86" s="5"/>
      <c r="B86" s="7"/>
    </row>
    <row r="87" spans="1:2" ht="15">
      <c r="A87" s="5"/>
      <c r="B87" s="7"/>
    </row>
    <row r="88" spans="1:2" ht="15">
      <c r="A88" s="5"/>
      <c r="B88" s="7"/>
    </row>
  </sheetData>
  <sheetProtection/>
  <mergeCells count="1">
    <mergeCell ref="A82:F82"/>
  </mergeCells>
  <hyperlinks>
    <hyperlink ref="A83" r:id="rId1" display="https://www.nass.usda.gov/Statistics_by_State/New_York/Publications/Annual_Statistical_Bulletin/index.php"/>
  </hyperlinks>
  <printOptions/>
  <pageMargins left="0.7" right="0.7" top="0.75" bottom="0.75" header="0.3" footer="0.3"/>
  <pageSetup horizontalDpi="90" verticalDpi="9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155</v>
      </c>
    </row>
    <row r="3" ht="15">
      <c r="A3" s="4" t="s">
        <v>0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SUM(B7:B67)</f>
        <v>110000</v>
      </c>
      <c r="C6" s="6">
        <f>SUM(C7:C67)</f>
        <v>100000</v>
      </c>
      <c r="D6" s="21">
        <v>67</v>
      </c>
      <c r="E6" s="6">
        <f>SUM(E7:E67)</f>
        <v>6700000</v>
      </c>
    </row>
    <row r="7" spans="1:5" ht="15">
      <c r="A7" s="19" t="s">
        <v>86</v>
      </c>
      <c r="B7" s="8">
        <v>0</v>
      </c>
      <c r="C7" s="8">
        <v>0</v>
      </c>
      <c r="D7" s="8">
        <v>0</v>
      </c>
      <c r="E7" s="8">
        <v>0</v>
      </c>
    </row>
    <row r="8" spans="1:5" ht="15">
      <c r="A8" s="19" t="s">
        <v>87</v>
      </c>
      <c r="B8" s="8" t="s">
        <v>2</v>
      </c>
      <c r="C8" s="8" t="s">
        <v>2</v>
      </c>
      <c r="D8" s="8" t="s">
        <v>2</v>
      </c>
      <c r="E8" s="8" t="s">
        <v>2</v>
      </c>
    </row>
    <row r="9" spans="1:5" ht="15">
      <c r="A9" s="19" t="s">
        <v>88</v>
      </c>
      <c r="B9" s="8" t="s">
        <v>2</v>
      </c>
      <c r="C9" s="8" t="s">
        <v>2</v>
      </c>
      <c r="D9" s="9" t="s">
        <v>2</v>
      </c>
      <c r="E9" s="8" t="s">
        <v>2</v>
      </c>
    </row>
    <row r="10" spans="1:5" ht="15">
      <c r="A10" s="19" t="s">
        <v>89</v>
      </c>
      <c r="B10" s="8" t="s">
        <v>2</v>
      </c>
      <c r="C10" s="8" t="s">
        <v>2</v>
      </c>
      <c r="D10" s="8" t="s">
        <v>2</v>
      </c>
      <c r="E10" s="8" t="s">
        <v>2</v>
      </c>
    </row>
    <row r="11" spans="1:5" ht="15">
      <c r="A11" s="19" t="s">
        <v>90</v>
      </c>
      <c r="B11" s="7">
        <v>7700</v>
      </c>
      <c r="C11" s="7">
        <v>6700</v>
      </c>
      <c r="D11" s="21">
        <v>64.5</v>
      </c>
      <c r="E11" s="7">
        <v>432000</v>
      </c>
    </row>
    <row r="12" spans="1:5" ht="15">
      <c r="A12" s="19" t="s">
        <v>91</v>
      </c>
      <c r="B12" s="8" t="s">
        <v>2</v>
      </c>
      <c r="C12" s="8" t="s">
        <v>2</v>
      </c>
      <c r="D12" s="8" t="s">
        <v>2</v>
      </c>
      <c r="E12" s="8" t="s">
        <v>2</v>
      </c>
    </row>
    <row r="13" spans="1:5" ht="15">
      <c r="A13" s="19" t="s">
        <v>92</v>
      </c>
      <c r="B13" s="8" t="s">
        <v>2</v>
      </c>
      <c r="C13" s="8" t="s">
        <v>2</v>
      </c>
      <c r="D13" s="9" t="s">
        <v>2</v>
      </c>
      <c r="E13" s="8" t="s">
        <v>2</v>
      </c>
    </row>
    <row r="14" spans="1:5" ht="15">
      <c r="A14" s="19" t="s">
        <v>93</v>
      </c>
      <c r="B14" s="10" t="s">
        <v>2</v>
      </c>
      <c r="C14" s="10" t="s">
        <v>2</v>
      </c>
      <c r="D14" s="22" t="s">
        <v>2</v>
      </c>
      <c r="E14" s="10" t="s">
        <v>2</v>
      </c>
    </row>
    <row r="15" spans="1:5" ht="15">
      <c r="A15" s="19" t="s">
        <v>94</v>
      </c>
      <c r="B15" s="8">
        <v>0</v>
      </c>
      <c r="C15" s="8">
        <v>0</v>
      </c>
      <c r="D15" s="9">
        <v>0</v>
      </c>
      <c r="E15" s="8">
        <v>0</v>
      </c>
    </row>
    <row r="16" spans="1:5" ht="15">
      <c r="A16" s="19" t="s">
        <v>95</v>
      </c>
      <c r="B16" s="10" t="s">
        <v>2</v>
      </c>
      <c r="C16" s="10" t="s">
        <v>2</v>
      </c>
      <c r="D16" s="22" t="s">
        <v>2</v>
      </c>
      <c r="E16" s="10" t="s">
        <v>2</v>
      </c>
    </row>
    <row r="17" spans="1:5" ht="15">
      <c r="A17" s="19" t="s">
        <v>96</v>
      </c>
      <c r="B17" s="10" t="s">
        <v>2</v>
      </c>
      <c r="C17" s="10" t="s">
        <v>2</v>
      </c>
      <c r="D17" s="22" t="s">
        <v>2</v>
      </c>
      <c r="E17" s="10" t="s">
        <v>2</v>
      </c>
    </row>
    <row r="18" spans="1:5" ht="15">
      <c r="A18" s="19" t="s">
        <v>97</v>
      </c>
      <c r="B18" s="8">
        <v>0</v>
      </c>
      <c r="C18" s="8">
        <v>0</v>
      </c>
      <c r="D18" s="9">
        <v>0</v>
      </c>
      <c r="E18" s="8">
        <v>0</v>
      </c>
    </row>
    <row r="19" spans="1:5" ht="15">
      <c r="A19" s="19" t="s">
        <v>98</v>
      </c>
      <c r="B19" s="10" t="s">
        <v>2</v>
      </c>
      <c r="C19" s="10" t="s">
        <v>2</v>
      </c>
      <c r="D19" s="22" t="s">
        <v>2</v>
      </c>
      <c r="E19" s="10" t="s">
        <v>2</v>
      </c>
    </row>
    <row r="20" spans="1:5" ht="15">
      <c r="A20" s="19" t="s">
        <v>99</v>
      </c>
      <c r="B20" s="10" t="s">
        <v>2</v>
      </c>
      <c r="C20" s="10" t="s">
        <v>2</v>
      </c>
      <c r="D20" s="22" t="s">
        <v>2</v>
      </c>
      <c r="E20" s="10" t="s">
        <v>2</v>
      </c>
    </row>
    <row r="21" spans="1:5" ht="15">
      <c r="A21" s="19" t="s">
        <v>100</v>
      </c>
      <c r="B21" s="8" t="s">
        <v>3</v>
      </c>
      <c r="C21" s="8" t="s">
        <v>3</v>
      </c>
      <c r="D21" s="9" t="s">
        <v>3</v>
      </c>
      <c r="E21" s="8" t="s">
        <v>3</v>
      </c>
    </row>
    <row r="22" spans="1:5" ht="15">
      <c r="A22" s="19" t="s">
        <v>101</v>
      </c>
      <c r="B22" s="8" t="s">
        <v>3</v>
      </c>
      <c r="C22" s="8" t="s">
        <v>3</v>
      </c>
      <c r="D22" s="9" t="s">
        <v>3</v>
      </c>
      <c r="E22" s="8" t="s">
        <v>3</v>
      </c>
    </row>
    <row r="23" spans="1:5" ht="15">
      <c r="A23" s="19" t="s">
        <v>102</v>
      </c>
      <c r="B23" s="8">
        <v>0</v>
      </c>
      <c r="C23" s="8">
        <v>0</v>
      </c>
      <c r="D23" s="8">
        <v>0</v>
      </c>
      <c r="E23" s="8">
        <v>0</v>
      </c>
    </row>
    <row r="24" spans="1:5" ht="15">
      <c r="A24" s="19" t="s">
        <v>103</v>
      </c>
      <c r="B24" s="7">
        <v>11900</v>
      </c>
      <c r="C24" s="7">
        <v>11200</v>
      </c>
      <c r="D24" s="21">
        <v>69</v>
      </c>
      <c r="E24" s="7">
        <v>773000</v>
      </c>
    </row>
    <row r="25" spans="1:5" ht="15">
      <c r="A25" s="19" t="s">
        <v>104</v>
      </c>
      <c r="B25" s="8">
        <v>0</v>
      </c>
      <c r="C25" s="8">
        <v>0</v>
      </c>
      <c r="D25" s="9">
        <v>0</v>
      </c>
      <c r="E25" s="8">
        <v>0</v>
      </c>
    </row>
    <row r="26" spans="1:5" ht="15">
      <c r="A26" s="19" t="s">
        <v>105</v>
      </c>
      <c r="B26" s="8">
        <v>0</v>
      </c>
      <c r="C26" s="8">
        <v>0</v>
      </c>
      <c r="D26" s="9">
        <v>0</v>
      </c>
      <c r="E26" s="8">
        <v>0</v>
      </c>
    </row>
    <row r="27" spans="1:5" ht="15">
      <c r="A27" s="19" t="s">
        <v>106</v>
      </c>
      <c r="B27" s="10" t="s">
        <v>2</v>
      </c>
      <c r="C27" s="10" t="s">
        <v>2</v>
      </c>
      <c r="D27" s="22" t="s">
        <v>2</v>
      </c>
      <c r="E27" s="10" t="s">
        <v>2</v>
      </c>
    </row>
    <row r="28" spans="1:5" ht="15">
      <c r="A28" s="19" t="s">
        <v>107</v>
      </c>
      <c r="B28" s="8" t="s">
        <v>3</v>
      </c>
      <c r="C28" s="8" t="s">
        <v>3</v>
      </c>
      <c r="D28" s="9" t="s">
        <v>3</v>
      </c>
      <c r="E28" s="8" t="s">
        <v>3</v>
      </c>
    </row>
    <row r="29" spans="1:5" ht="15">
      <c r="A29" s="19" t="s">
        <v>108</v>
      </c>
      <c r="B29" s="8" t="s">
        <v>3</v>
      </c>
      <c r="C29" s="8" t="s">
        <v>3</v>
      </c>
      <c r="D29" s="9" t="s">
        <v>3</v>
      </c>
      <c r="E29" s="8" t="s">
        <v>3</v>
      </c>
    </row>
    <row r="30" spans="1:5" ht="15">
      <c r="A30" s="19" t="s">
        <v>109</v>
      </c>
      <c r="B30" s="7">
        <v>16200</v>
      </c>
      <c r="C30" s="7">
        <v>15100</v>
      </c>
      <c r="D30" s="21">
        <v>71.1</v>
      </c>
      <c r="E30" s="7">
        <v>1074000</v>
      </c>
    </row>
    <row r="31" spans="1:5" ht="15">
      <c r="A31" s="19" t="s">
        <v>110</v>
      </c>
      <c r="B31" s="7">
        <v>1200</v>
      </c>
      <c r="C31" s="7">
        <v>1100</v>
      </c>
      <c r="D31" s="21">
        <v>77.9</v>
      </c>
      <c r="E31" s="7">
        <v>85700</v>
      </c>
    </row>
    <row r="32" spans="1:5" ht="15">
      <c r="A32" s="19" t="s">
        <v>111</v>
      </c>
      <c r="B32" s="7">
        <v>12300</v>
      </c>
      <c r="C32" s="7">
        <v>11800</v>
      </c>
      <c r="D32" s="21">
        <v>66.4</v>
      </c>
      <c r="E32" s="7">
        <v>783000</v>
      </c>
    </row>
    <row r="33" spans="1:5" ht="15">
      <c r="A33" s="19" t="s">
        <v>112</v>
      </c>
      <c r="B33" s="8" t="s">
        <v>3</v>
      </c>
      <c r="C33" s="8" t="s">
        <v>3</v>
      </c>
      <c r="D33" s="9" t="s">
        <v>3</v>
      </c>
      <c r="E33" s="8" t="s">
        <v>3</v>
      </c>
    </row>
    <row r="34" spans="1:5" ht="15">
      <c r="A34" s="20" t="s">
        <v>113</v>
      </c>
      <c r="B34" s="8" t="s">
        <v>2</v>
      </c>
      <c r="C34" s="8" t="s">
        <v>2</v>
      </c>
      <c r="D34" s="9" t="s">
        <v>2</v>
      </c>
      <c r="E34" s="8" t="s">
        <v>2</v>
      </c>
    </row>
    <row r="35" spans="1:5" ht="15">
      <c r="A35" s="19" t="s">
        <v>114</v>
      </c>
      <c r="B35" s="7">
        <v>6300</v>
      </c>
      <c r="C35" s="7">
        <v>6300</v>
      </c>
      <c r="D35" s="21">
        <v>72.2</v>
      </c>
      <c r="E35" s="7">
        <v>455000</v>
      </c>
    </row>
    <row r="36" spans="1:5" ht="15">
      <c r="A36" s="19" t="s">
        <v>115</v>
      </c>
      <c r="B36" s="7">
        <v>2400</v>
      </c>
      <c r="C36" s="7">
        <v>2300</v>
      </c>
      <c r="D36" s="21">
        <v>60.9</v>
      </c>
      <c r="E36" s="7">
        <v>140000</v>
      </c>
    </row>
    <row r="37" spans="1:5" ht="15">
      <c r="A37" s="19" t="s">
        <v>116</v>
      </c>
      <c r="B37" s="7">
        <v>4900</v>
      </c>
      <c r="C37" s="7">
        <v>4800</v>
      </c>
      <c r="D37" s="21">
        <v>64.2</v>
      </c>
      <c r="E37" s="7">
        <v>308000</v>
      </c>
    </row>
    <row r="38" spans="1:5" ht="15">
      <c r="A38" s="19" t="s">
        <v>117</v>
      </c>
      <c r="B38" s="7">
        <v>9500</v>
      </c>
      <c r="C38" s="7">
        <v>9100</v>
      </c>
      <c r="D38" s="21">
        <v>64.8</v>
      </c>
      <c r="E38" s="7">
        <v>590000</v>
      </c>
    </row>
    <row r="39" spans="1:5" ht="15">
      <c r="A39" s="19" t="s">
        <v>118</v>
      </c>
      <c r="B39" s="8">
        <v>0</v>
      </c>
      <c r="C39" s="8">
        <v>0</v>
      </c>
      <c r="D39" s="9">
        <v>0</v>
      </c>
      <c r="E39" s="8">
        <v>0</v>
      </c>
    </row>
    <row r="40" spans="1:5" ht="15">
      <c r="A40" s="19" t="s">
        <v>119</v>
      </c>
      <c r="B40" s="7">
        <v>7800</v>
      </c>
      <c r="C40" s="7">
        <v>7100</v>
      </c>
      <c r="D40" s="21">
        <v>68.5</v>
      </c>
      <c r="E40" s="7">
        <v>486000</v>
      </c>
    </row>
    <row r="41" spans="1:5" ht="15">
      <c r="A41" s="19" t="s">
        <v>120</v>
      </c>
      <c r="B41" s="8" t="s">
        <v>2</v>
      </c>
      <c r="C41" s="8" t="s">
        <v>2</v>
      </c>
      <c r="D41" s="9" t="s">
        <v>2</v>
      </c>
      <c r="E41" s="8" t="s">
        <v>2</v>
      </c>
    </row>
    <row r="42" spans="1:5" ht="15">
      <c r="A42" s="19" t="s">
        <v>121</v>
      </c>
      <c r="B42" s="8" t="s">
        <v>2</v>
      </c>
      <c r="C42" s="8" t="s">
        <v>2</v>
      </c>
      <c r="D42" s="9" t="s">
        <v>2</v>
      </c>
      <c r="E42" s="8" t="s">
        <v>2</v>
      </c>
    </row>
    <row r="43" spans="1:5" ht="15">
      <c r="A43" s="19" t="s">
        <v>122</v>
      </c>
      <c r="B43" s="8">
        <v>0</v>
      </c>
      <c r="C43" s="8">
        <v>0</v>
      </c>
      <c r="D43" s="9">
        <v>0</v>
      </c>
      <c r="E43" s="8">
        <v>0</v>
      </c>
    </row>
    <row r="44" spans="1:5" ht="15">
      <c r="A44" s="19" t="s">
        <v>123</v>
      </c>
      <c r="B44" s="8" t="s">
        <v>3</v>
      </c>
      <c r="C44" s="8" t="s">
        <v>3</v>
      </c>
      <c r="D44" s="9" t="s">
        <v>3</v>
      </c>
      <c r="E44" s="8" t="s">
        <v>3</v>
      </c>
    </row>
    <row r="45" spans="1:5" ht="15">
      <c r="A45" s="19" t="s">
        <v>124</v>
      </c>
      <c r="B45" s="8">
        <v>0</v>
      </c>
      <c r="C45" s="8">
        <v>0</v>
      </c>
      <c r="D45" s="9">
        <v>0</v>
      </c>
      <c r="E45" s="8">
        <v>0</v>
      </c>
    </row>
    <row r="46" spans="1:5" ht="15">
      <c r="A46" s="19" t="s">
        <v>125</v>
      </c>
      <c r="B46" s="8" t="s">
        <v>3</v>
      </c>
      <c r="C46" s="8" t="s">
        <v>3</v>
      </c>
      <c r="D46" s="9" t="s">
        <v>3</v>
      </c>
      <c r="E46" s="8" t="s">
        <v>3</v>
      </c>
    </row>
    <row r="47" spans="1:5" ht="15">
      <c r="A47" s="19" t="s">
        <v>126</v>
      </c>
      <c r="B47" s="8">
        <v>0</v>
      </c>
      <c r="C47" s="8">
        <v>0</v>
      </c>
      <c r="D47" s="8">
        <v>0</v>
      </c>
      <c r="E47" s="8">
        <v>0</v>
      </c>
    </row>
    <row r="48" spans="1:5" ht="15">
      <c r="A48" s="19" t="s">
        <v>127</v>
      </c>
      <c r="B48" s="8">
        <v>0</v>
      </c>
      <c r="C48" s="8">
        <v>0</v>
      </c>
      <c r="D48" s="8">
        <v>0</v>
      </c>
      <c r="E48" s="8">
        <v>0</v>
      </c>
    </row>
    <row r="49" spans="1:5" ht="15">
      <c r="A49" s="19" t="s">
        <v>128</v>
      </c>
      <c r="B49" s="8">
        <v>0</v>
      </c>
      <c r="C49" s="8">
        <v>0</v>
      </c>
      <c r="D49" s="8">
        <v>0</v>
      </c>
      <c r="E49" s="8">
        <v>0</v>
      </c>
    </row>
    <row r="50" spans="1:5" ht="15">
      <c r="A50" s="19" t="s">
        <v>129</v>
      </c>
      <c r="B50" s="8" t="s">
        <v>2</v>
      </c>
      <c r="C50" s="8" t="s">
        <v>2</v>
      </c>
      <c r="D50" s="9" t="s">
        <v>2</v>
      </c>
      <c r="E50" s="8" t="s">
        <v>2</v>
      </c>
    </row>
    <row r="51" spans="1:5" ht="15">
      <c r="A51" s="19" t="s">
        <v>130</v>
      </c>
      <c r="B51" s="7">
        <v>6200</v>
      </c>
      <c r="C51" s="7">
        <v>6000</v>
      </c>
      <c r="D51" s="21">
        <v>65</v>
      </c>
      <c r="E51" s="7">
        <v>390000</v>
      </c>
    </row>
    <row r="52" spans="1:5" ht="15">
      <c r="A52" s="19" t="s">
        <v>131</v>
      </c>
      <c r="B52" s="7">
        <v>1400</v>
      </c>
      <c r="C52" s="7">
        <v>1400</v>
      </c>
      <c r="D52" s="21">
        <v>62.2</v>
      </c>
      <c r="E52" s="7">
        <v>87100</v>
      </c>
    </row>
    <row r="53" spans="1:5" ht="15">
      <c r="A53" s="20" t="s">
        <v>132</v>
      </c>
      <c r="B53" s="8" t="s">
        <v>2</v>
      </c>
      <c r="C53" s="8" t="s">
        <v>2</v>
      </c>
      <c r="D53" s="9" t="s">
        <v>2</v>
      </c>
      <c r="E53" s="8" t="s">
        <v>2</v>
      </c>
    </row>
    <row r="54" spans="1:5" ht="15">
      <c r="A54" s="19" t="s">
        <v>133</v>
      </c>
      <c r="B54" s="8">
        <v>0</v>
      </c>
      <c r="C54" s="8">
        <v>0</v>
      </c>
      <c r="D54" s="9">
        <v>0</v>
      </c>
      <c r="E54" s="8">
        <v>0</v>
      </c>
    </row>
    <row r="55" spans="1:5" ht="15">
      <c r="A55" s="19" t="s">
        <v>134</v>
      </c>
      <c r="B55" s="8" t="s">
        <v>2</v>
      </c>
      <c r="C55" s="8" t="s">
        <v>2</v>
      </c>
      <c r="D55" s="9" t="s">
        <v>2</v>
      </c>
      <c r="E55" s="8" t="s">
        <v>2</v>
      </c>
    </row>
    <row r="56" spans="1:5" ht="15">
      <c r="A56" s="19" t="s">
        <v>135</v>
      </c>
      <c r="B56" s="7">
        <v>1200</v>
      </c>
      <c r="C56" s="7">
        <v>1200</v>
      </c>
      <c r="D56" s="21">
        <v>61.3</v>
      </c>
      <c r="E56" s="7">
        <v>73500</v>
      </c>
    </row>
    <row r="57" spans="1:5" ht="15">
      <c r="A57" s="19" t="s">
        <v>136</v>
      </c>
      <c r="B57" s="8">
        <v>0</v>
      </c>
      <c r="C57" s="8">
        <v>0</v>
      </c>
      <c r="D57" s="9">
        <v>0</v>
      </c>
      <c r="E57" s="8">
        <v>0</v>
      </c>
    </row>
    <row r="58" spans="1:5" ht="15">
      <c r="A58" s="19" t="s">
        <v>137</v>
      </c>
      <c r="B58" s="8">
        <v>0</v>
      </c>
      <c r="C58" s="8">
        <v>0</v>
      </c>
      <c r="D58" s="9">
        <v>0</v>
      </c>
      <c r="E58" s="8">
        <v>0</v>
      </c>
    </row>
    <row r="59" spans="1:5" ht="15">
      <c r="A59" s="19" t="s">
        <v>138</v>
      </c>
      <c r="B59" s="8" t="s">
        <v>3</v>
      </c>
      <c r="C59" s="8" t="s">
        <v>3</v>
      </c>
      <c r="D59" s="9" t="s">
        <v>3</v>
      </c>
      <c r="E59" s="8" t="s">
        <v>3</v>
      </c>
    </row>
    <row r="60" spans="1:5" ht="15">
      <c r="A60" s="19" t="s">
        <v>139</v>
      </c>
      <c r="B60" s="7">
        <v>3800</v>
      </c>
      <c r="C60" s="7">
        <v>3300</v>
      </c>
      <c r="D60" s="21">
        <v>59.7</v>
      </c>
      <c r="E60" s="7">
        <v>197000</v>
      </c>
    </row>
    <row r="61" spans="1:5" ht="15">
      <c r="A61" s="19" t="s">
        <v>140</v>
      </c>
      <c r="B61" s="8">
        <v>0</v>
      </c>
      <c r="C61" s="8">
        <v>0</v>
      </c>
      <c r="D61" s="9">
        <v>0</v>
      </c>
      <c r="E61" s="8">
        <v>0</v>
      </c>
    </row>
    <row r="62" spans="1:5" ht="15">
      <c r="A62" s="19" t="s">
        <v>141</v>
      </c>
      <c r="B62" s="8" t="s">
        <v>2</v>
      </c>
      <c r="C62" s="8" t="s">
        <v>2</v>
      </c>
      <c r="D62" s="9" t="s">
        <v>2</v>
      </c>
      <c r="E62" s="8" t="s">
        <v>2</v>
      </c>
    </row>
    <row r="63" spans="1:5" ht="15">
      <c r="A63" s="19" t="s">
        <v>142</v>
      </c>
      <c r="B63" s="7">
        <v>4000</v>
      </c>
      <c r="C63" s="7">
        <v>3900</v>
      </c>
      <c r="D63" s="21">
        <v>73.8</v>
      </c>
      <c r="E63" s="7">
        <v>288000</v>
      </c>
    </row>
    <row r="64" spans="1:5" ht="15">
      <c r="A64" s="19"/>
      <c r="B64" s="7"/>
      <c r="C64" s="7"/>
      <c r="D64" s="21"/>
      <c r="E64" s="7"/>
    </row>
    <row r="65" spans="1:5" ht="15">
      <c r="A65" s="19" t="s">
        <v>143</v>
      </c>
      <c r="B65" s="7">
        <f>7100+800+1000+1200+700</f>
        <v>10800</v>
      </c>
      <c r="C65" s="7">
        <f>3200+700+800+1100+700</f>
        <v>6500</v>
      </c>
      <c r="D65" s="21">
        <f>+(74.4+51.9+66.1+54.1+50.4)/5</f>
        <v>59.379999999999995</v>
      </c>
      <c r="E65" s="7">
        <f>238000+36300+52900+59500+35300</f>
        <v>422000</v>
      </c>
    </row>
    <row r="66" spans="1:5" ht="15">
      <c r="A66" s="19"/>
      <c r="B66" s="7"/>
      <c r="C66" s="7"/>
      <c r="D66" s="21"/>
      <c r="E66" s="7"/>
    </row>
    <row r="67" spans="1:5" ht="15">
      <c r="A67" s="19" t="s">
        <v>4</v>
      </c>
      <c r="B67" s="7">
        <v>2400</v>
      </c>
      <c r="C67" s="7">
        <v>2200</v>
      </c>
      <c r="D67" s="21">
        <v>52.6</v>
      </c>
      <c r="E67" s="7">
        <v>115700</v>
      </c>
    </row>
    <row r="68" spans="1:5" ht="15">
      <c r="A68" s="18"/>
      <c r="B68" s="11"/>
      <c r="C68" s="11"/>
      <c r="D68" s="11"/>
      <c r="E68" s="11"/>
    </row>
    <row r="69" spans="1:5" ht="15">
      <c r="A69" s="5" t="s">
        <v>152</v>
      </c>
      <c r="B69" s="7"/>
      <c r="C69" s="7"/>
      <c r="D69" s="7"/>
      <c r="E69" s="7"/>
    </row>
    <row r="70" spans="1:5" ht="15">
      <c r="A70" s="5" t="s">
        <v>153</v>
      </c>
      <c r="B70" s="7"/>
      <c r="C70" s="7"/>
      <c r="D70" s="7"/>
      <c r="E70" s="7"/>
    </row>
    <row r="71" spans="1:5" ht="15">
      <c r="A71" s="5"/>
      <c r="B71" s="7"/>
      <c r="C71" s="7"/>
      <c r="D71" s="12"/>
      <c r="E71" s="7"/>
    </row>
    <row r="72" spans="1:6" ht="65.25" customHeight="1">
      <c r="A72" s="43" t="s">
        <v>156</v>
      </c>
      <c r="B72" s="43"/>
      <c r="C72" s="43"/>
      <c r="D72" s="43"/>
      <c r="E72" s="43"/>
      <c r="F72" s="43"/>
    </row>
    <row r="73" spans="1:5" ht="15">
      <c r="A73" s="44" t="s">
        <v>146</v>
      </c>
      <c r="B73" s="12"/>
      <c r="C73" s="12"/>
      <c r="D73" s="12"/>
      <c r="E73" s="7"/>
    </row>
    <row r="74" spans="1:5" ht="15">
      <c r="A74" s="5"/>
      <c r="B74" s="7"/>
      <c r="C74" s="7"/>
      <c r="D74" s="7"/>
      <c r="E74" s="7"/>
    </row>
    <row r="75" spans="1:5" ht="15">
      <c r="A75" s="5"/>
      <c r="B75" s="7"/>
      <c r="C75" s="7"/>
      <c r="D75" s="7"/>
      <c r="E75" s="7"/>
    </row>
    <row r="76" spans="1:5" ht="15">
      <c r="A76" s="5"/>
      <c r="B76" s="7"/>
      <c r="C76" s="16"/>
      <c r="D76" s="16"/>
      <c r="E76" s="16"/>
    </row>
    <row r="77" spans="1:5" ht="15">
      <c r="A77" s="5"/>
      <c r="B77" s="7"/>
      <c r="C77" s="16"/>
      <c r="D77" s="16"/>
      <c r="E77" s="16"/>
    </row>
    <row r="78" spans="1:5" ht="15">
      <c r="A78" s="5"/>
      <c r="B78" s="7"/>
      <c r="C78" s="16"/>
      <c r="D78" s="16"/>
      <c r="E78" s="16"/>
    </row>
    <row r="79" spans="1:5" ht="15">
      <c r="A79" s="5"/>
      <c r="B79" s="7"/>
      <c r="C79" s="16"/>
      <c r="D79" s="16"/>
      <c r="E79" s="16"/>
    </row>
    <row r="80" spans="1:5" ht="15">
      <c r="A80" s="5"/>
      <c r="B80" s="7"/>
      <c r="C80" s="16"/>
      <c r="D80" s="16"/>
      <c r="E80" s="16"/>
    </row>
    <row r="81" spans="1:5" ht="15">
      <c r="A81" s="5"/>
      <c r="B81" s="7"/>
      <c r="C81" s="16"/>
      <c r="D81" s="16"/>
      <c r="E81" s="16"/>
    </row>
    <row r="82" spans="1:5" ht="15">
      <c r="A82" s="5"/>
      <c r="B82" s="7"/>
      <c r="C82" s="16"/>
      <c r="D82" s="16"/>
      <c r="E82" s="16"/>
    </row>
    <row r="83" spans="1:2" ht="15.75">
      <c r="A83" s="5"/>
      <c r="B83" s="33"/>
    </row>
    <row r="84" spans="1:2" ht="15.75">
      <c r="A84" s="5"/>
      <c r="B84" s="33"/>
    </row>
    <row r="85" spans="1:2" ht="15.75">
      <c r="A85" s="5"/>
      <c r="B85" s="33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157</v>
      </c>
    </row>
    <row r="3" ht="15">
      <c r="A3" s="4" t="s">
        <v>0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SUM(B7:B67)</f>
        <v>115000</v>
      </c>
      <c r="C6" s="6">
        <f>SUM(C7:C67)</f>
        <v>105000</v>
      </c>
      <c r="D6" s="46">
        <v>65</v>
      </c>
      <c r="E6" s="6">
        <f>SUM(E7:E67)</f>
        <v>6825000</v>
      </c>
    </row>
    <row r="7" spans="1:5" ht="15">
      <c r="A7" s="19" t="s">
        <v>86</v>
      </c>
      <c r="B7" s="8" t="s">
        <v>3</v>
      </c>
      <c r="C7" s="8" t="s">
        <v>3</v>
      </c>
      <c r="D7" s="9" t="s">
        <v>3</v>
      </c>
      <c r="E7" s="8" t="s">
        <v>3</v>
      </c>
    </row>
    <row r="8" spans="1:5" ht="15">
      <c r="A8" s="19" t="s">
        <v>87</v>
      </c>
      <c r="B8" s="8" t="s">
        <v>2</v>
      </c>
      <c r="C8" s="8" t="s">
        <v>2</v>
      </c>
      <c r="D8" s="9" t="s">
        <v>2</v>
      </c>
      <c r="E8" s="8" t="s">
        <v>2</v>
      </c>
    </row>
    <row r="9" spans="1:5" ht="15">
      <c r="A9" s="19" t="s">
        <v>88</v>
      </c>
      <c r="B9" s="8" t="s">
        <v>2</v>
      </c>
      <c r="C9" s="8" t="s">
        <v>2</v>
      </c>
      <c r="D9" s="9" t="s">
        <v>2</v>
      </c>
      <c r="E9" s="8" t="s">
        <v>2</v>
      </c>
    </row>
    <row r="10" spans="1:5" ht="15">
      <c r="A10" s="19" t="s">
        <v>89</v>
      </c>
      <c r="B10" s="10" t="s">
        <v>2</v>
      </c>
      <c r="C10" s="10" t="s">
        <v>2</v>
      </c>
      <c r="D10" s="22" t="s">
        <v>2</v>
      </c>
      <c r="E10" s="10" t="s">
        <v>2</v>
      </c>
    </row>
    <row r="11" spans="1:5" ht="15">
      <c r="A11" s="19" t="s">
        <v>90</v>
      </c>
      <c r="B11" s="7">
        <v>6800</v>
      </c>
      <c r="C11" s="7">
        <v>5700</v>
      </c>
      <c r="D11" s="21">
        <v>61</v>
      </c>
      <c r="E11" s="7">
        <v>347700</v>
      </c>
    </row>
    <row r="12" spans="1:5" ht="15">
      <c r="A12" s="19" t="s">
        <v>91</v>
      </c>
      <c r="B12" s="10" t="s">
        <v>2</v>
      </c>
      <c r="C12" s="10" t="s">
        <v>2</v>
      </c>
      <c r="D12" s="22" t="s">
        <v>2</v>
      </c>
      <c r="E12" s="10" t="s">
        <v>2</v>
      </c>
    </row>
    <row r="13" spans="1:5" ht="15">
      <c r="A13" s="19" t="s">
        <v>92</v>
      </c>
      <c r="B13" s="10" t="s">
        <v>2</v>
      </c>
      <c r="C13" s="10" t="s">
        <v>2</v>
      </c>
      <c r="D13" s="22" t="s">
        <v>2</v>
      </c>
      <c r="E13" s="10" t="s">
        <v>2</v>
      </c>
    </row>
    <row r="14" spans="1:5" ht="15">
      <c r="A14" s="19" t="s">
        <v>93</v>
      </c>
      <c r="B14" s="10" t="s">
        <v>2</v>
      </c>
      <c r="C14" s="10" t="s">
        <v>2</v>
      </c>
      <c r="D14" s="22" t="s">
        <v>2</v>
      </c>
      <c r="E14" s="10" t="s">
        <v>2</v>
      </c>
    </row>
    <row r="15" spans="1:5" ht="15">
      <c r="A15" s="19" t="s">
        <v>94</v>
      </c>
      <c r="B15" s="8" t="s">
        <v>3</v>
      </c>
      <c r="C15" s="8" t="s">
        <v>3</v>
      </c>
      <c r="D15" s="9" t="s">
        <v>3</v>
      </c>
      <c r="E15" s="8" t="s">
        <v>3</v>
      </c>
    </row>
    <row r="16" spans="1:5" ht="15">
      <c r="A16" s="19" t="s">
        <v>95</v>
      </c>
      <c r="B16" s="8" t="s">
        <v>3</v>
      </c>
      <c r="C16" s="8" t="s">
        <v>3</v>
      </c>
      <c r="D16" s="9" t="s">
        <v>3</v>
      </c>
      <c r="E16" s="8" t="s">
        <v>3</v>
      </c>
    </row>
    <row r="17" spans="1:5" ht="15">
      <c r="A17" s="19" t="s">
        <v>96</v>
      </c>
      <c r="B17" s="10" t="s">
        <v>2</v>
      </c>
      <c r="C17" s="10" t="s">
        <v>2</v>
      </c>
      <c r="D17" s="22" t="s">
        <v>2</v>
      </c>
      <c r="E17" s="10" t="s">
        <v>2</v>
      </c>
    </row>
    <row r="18" spans="1:5" ht="15">
      <c r="A18" s="19" t="s">
        <v>97</v>
      </c>
      <c r="B18" s="8" t="s">
        <v>3</v>
      </c>
      <c r="C18" s="8" t="s">
        <v>3</v>
      </c>
      <c r="D18" s="9" t="s">
        <v>3</v>
      </c>
      <c r="E18" s="8" t="s">
        <v>3</v>
      </c>
    </row>
    <row r="19" spans="1:5" ht="15">
      <c r="A19" s="19" t="s">
        <v>98</v>
      </c>
      <c r="B19" s="8" t="s">
        <v>3</v>
      </c>
      <c r="C19" s="8" t="s">
        <v>3</v>
      </c>
      <c r="D19" s="9" t="s">
        <v>3</v>
      </c>
      <c r="E19" s="8" t="s">
        <v>3</v>
      </c>
    </row>
    <row r="20" spans="1:5" ht="15">
      <c r="A20" s="19" t="s">
        <v>99</v>
      </c>
      <c r="B20" s="10" t="s">
        <v>2</v>
      </c>
      <c r="C20" s="10" t="s">
        <v>2</v>
      </c>
      <c r="D20" s="22" t="s">
        <v>2</v>
      </c>
      <c r="E20" s="10" t="s">
        <v>2</v>
      </c>
    </row>
    <row r="21" spans="1:5" ht="15">
      <c r="A21" s="19" t="s">
        <v>100</v>
      </c>
      <c r="B21" s="8" t="s">
        <v>3</v>
      </c>
      <c r="C21" s="8" t="s">
        <v>3</v>
      </c>
      <c r="D21" s="9" t="s">
        <v>3</v>
      </c>
      <c r="E21" s="8" t="s">
        <v>3</v>
      </c>
    </row>
    <row r="22" spans="1:5" ht="15">
      <c r="A22" s="19" t="s">
        <v>101</v>
      </c>
      <c r="B22" s="8" t="s">
        <v>3</v>
      </c>
      <c r="C22" s="8" t="s">
        <v>3</v>
      </c>
      <c r="D22" s="9" t="s">
        <v>3</v>
      </c>
      <c r="E22" s="8" t="s">
        <v>3</v>
      </c>
    </row>
    <row r="23" spans="1:5" ht="15">
      <c r="A23" s="19" t="s">
        <v>102</v>
      </c>
      <c r="B23" s="8" t="s">
        <v>3</v>
      </c>
      <c r="C23" s="8" t="s">
        <v>3</v>
      </c>
      <c r="D23" s="9" t="s">
        <v>3</v>
      </c>
      <c r="E23" s="8" t="s">
        <v>3</v>
      </c>
    </row>
    <row r="24" spans="1:5" ht="15">
      <c r="A24" s="19" t="s">
        <v>103</v>
      </c>
      <c r="B24" s="7">
        <v>11300</v>
      </c>
      <c r="C24" s="7">
        <v>10800</v>
      </c>
      <c r="D24" s="21">
        <v>74.5</v>
      </c>
      <c r="E24" s="7">
        <v>806800</v>
      </c>
    </row>
    <row r="25" spans="1:5" ht="15">
      <c r="A25" s="19" t="s">
        <v>104</v>
      </c>
      <c r="B25" s="8" t="s">
        <v>3</v>
      </c>
      <c r="C25" s="8" t="s">
        <v>3</v>
      </c>
      <c r="D25" s="9" t="s">
        <v>3</v>
      </c>
      <c r="E25" s="8" t="s">
        <v>3</v>
      </c>
    </row>
    <row r="26" spans="1:5" ht="15">
      <c r="A26" s="19" t="s">
        <v>105</v>
      </c>
      <c r="B26" s="8" t="s">
        <v>3</v>
      </c>
      <c r="C26" s="8" t="s">
        <v>3</v>
      </c>
      <c r="D26" s="9" t="s">
        <v>3</v>
      </c>
      <c r="E26" s="8" t="s">
        <v>3</v>
      </c>
    </row>
    <row r="27" spans="1:5" ht="15">
      <c r="A27" s="19" t="s">
        <v>106</v>
      </c>
      <c r="B27" s="10" t="s">
        <v>2</v>
      </c>
      <c r="C27" s="10" t="s">
        <v>2</v>
      </c>
      <c r="D27" s="22" t="s">
        <v>2</v>
      </c>
      <c r="E27" s="10" t="s">
        <v>2</v>
      </c>
    </row>
    <row r="28" spans="1:5" ht="15">
      <c r="A28" s="19" t="s">
        <v>107</v>
      </c>
      <c r="B28" s="8" t="s">
        <v>3</v>
      </c>
      <c r="C28" s="8" t="s">
        <v>3</v>
      </c>
      <c r="D28" s="9" t="s">
        <v>3</v>
      </c>
      <c r="E28" s="8" t="s">
        <v>3</v>
      </c>
    </row>
    <row r="29" spans="1:5" ht="15">
      <c r="A29" s="19" t="s">
        <v>108</v>
      </c>
      <c r="B29" s="8" t="s">
        <v>3</v>
      </c>
      <c r="C29" s="8" t="s">
        <v>3</v>
      </c>
      <c r="D29" s="9" t="s">
        <v>3</v>
      </c>
      <c r="E29" s="8" t="s">
        <v>3</v>
      </c>
    </row>
    <row r="30" spans="1:5" ht="15">
      <c r="A30" s="19" t="s">
        <v>109</v>
      </c>
      <c r="B30" s="7">
        <v>17100</v>
      </c>
      <c r="C30" s="7">
        <v>16500</v>
      </c>
      <c r="D30" s="21">
        <v>69.5</v>
      </c>
      <c r="E30" s="7">
        <v>1148300</v>
      </c>
    </row>
    <row r="31" spans="1:5" ht="15">
      <c r="A31" s="19" t="s">
        <v>110</v>
      </c>
      <c r="B31" s="7">
        <v>900</v>
      </c>
      <c r="C31" s="7">
        <v>800</v>
      </c>
      <c r="D31" s="21">
        <v>65.5</v>
      </c>
      <c r="E31" s="7">
        <v>52400</v>
      </c>
    </row>
    <row r="32" spans="1:5" ht="15">
      <c r="A32" s="19" t="s">
        <v>111</v>
      </c>
      <c r="B32" s="8" t="s">
        <v>2</v>
      </c>
      <c r="C32" s="8" t="s">
        <v>2</v>
      </c>
      <c r="D32" s="9" t="s">
        <v>2</v>
      </c>
      <c r="E32" s="8" t="s">
        <v>2</v>
      </c>
    </row>
    <row r="33" spans="1:5" ht="15">
      <c r="A33" s="19" t="s">
        <v>112</v>
      </c>
      <c r="B33" s="8" t="s">
        <v>3</v>
      </c>
      <c r="C33" s="8" t="s">
        <v>3</v>
      </c>
      <c r="D33" s="9" t="s">
        <v>3</v>
      </c>
      <c r="E33" s="8" t="s">
        <v>3</v>
      </c>
    </row>
    <row r="34" spans="1:5" ht="15">
      <c r="A34" s="20" t="s">
        <v>113</v>
      </c>
      <c r="B34" s="8" t="s">
        <v>2</v>
      </c>
      <c r="C34" s="8" t="s">
        <v>2</v>
      </c>
      <c r="D34" s="9" t="s">
        <v>2</v>
      </c>
      <c r="E34" s="8" t="s">
        <v>2</v>
      </c>
    </row>
    <row r="35" spans="1:5" ht="15">
      <c r="A35" s="19" t="s">
        <v>114</v>
      </c>
      <c r="B35" s="7">
        <v>8400</v>
      </c>
      <c r="C35" s="7">
        <v>8200</v>
      </c>
      <c r="D35" s="21">
        <v>63</v>
      </c>
      <c r="E35" s="7">
        <v>516000</v>
      </c>
    </row>
    <row r="36" spans="1:5" ht="15">
      <c r="A36" s="19" t="s">
        <v>115</v>
      </c>
      <c r="B36" s="7">
        <v>2000</v>
      </c>
      <c r="C36" s="7">
        <v>1900</v>
      </c>
      <c r="D36" s="21">
        <v>64</v>
      </c>
      <c r="E36" s="7">
        <v>121400</v>
      </c>
    </row>
    <row r="37" spans="1:5" ht="15">
      <c r="A37" s="19" t="s">
        <v>116</v>
      </c>
      <c r="B37" s="7">
        <v>5400</v>
      </c>
      <c r="C37" s="7">
        <v>5200</v>
      </c>
      <c r="D37" s="21">
        <v>46.5</v>
      </c>
      <c r="E37" s="7">
        <v>240900</v>
      </c>
    </row>
    <row r="38" spans="1:5" ht="15">
      <c r="A38" s="19" t="s">
        <v>117</v>
      </c>
      <c r="B38" s="7">
        <v>7900</v>
      </c>
      <c r="C38" s="7">
        <v>7600</v>
      </c>
      <c r="D38" s="21">
        <v>70</v>
      </c>
      <c r="E38" s="7">
        <v>530600</v>
      </c>
    </row>
    <row r="39" spans="1:5" ht="15">
      <c r="A39" s="19" t="s">
        <v>118</v>
      </c>
      <c r="B39" s="8" t="s">
        <v>3</v>
      </c>
      <c r="C39" s="8" t="s">
        <v>3</v>
      </c>
      <c r="D39" s="9" t="s">
        <v>3</v>
      </c>
      <c r="E39" s="8" t="s">
        <v>3</v>
      </c>
    </row>
    <row r="40" spans="1:5" ht="15">
      <c r="A40" s="19" t="s">
        <v>119</v>
      </c>
      <c r="B40" s="7">
        <v>10500</v>
      </c>
      <c r="C40" s="7">
        <v>9800</v>
      </c>
      <c r="D40" s="21">
        <v>66.5</v>
      </c>
      <c r="E40" s="7">
        <v>650000</v>
      </c>
    </row>
    <row r="41" spans="1:5" ht="15">
      <c r="A41" s="19" t="s">
        <v>120</v>
      </c>
      <c r="B41" s="8" t="s">
        <v>2</v>
      </c>
      <c r="C41" s="8" t="s">
        <v>2</v>
      </c>
      <c r="D41" s="9" t="s">
        <v>2</v>
      </c>
      <c r="E41" s="8" t="s">
        <v>2</v>
      </c>
    </row>
    <row r="42" spans="1:5" ht="15">
      <c r="A42" s="19" t="s">
        <v>121</v>
      </c>
      <c r="B42" s="8" t="s">
        <v>2</v>
      </c>
      <c r="C42" s="8" t="s">
        <v>2</v>
      </c>
      <c r="D42" s="9" t="s">
        <v>2</v>
      </c>
      <c r="E42" s="8" t="s">
        <v>2</v>
      </c>
    </row>
    <row r="43" spans="1:5" ht="15">
      <c r="A43" s="19" t="s">
        <v>122</v>
      </c>
      <c r="B43" s="8" t="s">
        <v>3</v>
      </c>
      <c r="C43" s="8" t="s">
        <v>3</v>
      </c>
      <c r="D43" s="9" t="s">
        <v>3</v>
      </c>
      <c r="E43" s="8" t="s">
        <v>3</v>
      </c>
    </row>
    <row r="44" spans="1:5" ht="15">
      <c r="A44" s="19" t="s">
        <v>123</v>
      </c>
      <c r="B44" s="8" t="s">
        <v>3</v>
      </c>
      <c r="C44" s="8" t="s">
        <v>3</v>
      </c>
      <c r="D44" s="9" t="s">
        <v>3</v>
      </c>
      <c r="E44" s="8" t="s">
        <v>3</v>
      </c>
    </row>
    <row r="45" spans="1:5" ht="15">
      <c r="A45" s="19" t="s">
        <v>124</v>
      </c>
      <c r="B45" s="8" t="s">
        <v>3</v>
      </c>
      <c r="C45" s="8" t="s">
        <v>3</v>
      </c>
      <c r="D45" s="9" t="s">
        <v>3</v>
      </c>
      <c r="E45" s="8" t="s">
        <v>3</v>
      </c>
    </row>
    <row r="46" spans="1:5" ht="15">
      <c r="A46" s="19" t="s">
        <v>125</v>
      </c>
      <c r="B46" s="8" t="s">
        <v>3</v>
      </c>
      <c r="C46" s="8" t="s">
        <v>3</v>
      </c>
      <c r="D46" s="9" t="s">
        <v>3</v>
      </c>
      <c r="E46" s="8" t="s">
        <v>3</v>
      </c>
    </row>
    <row r="47" spans="1:5" ht="15">
      <c r="A47" s="19" t="s">
        <v>126</v>
      </c>
      <c r="B47" s="8" t="s">
        <v>3</v>
      </c>
      <c r="C47" s="8" t="s">
        <v>3</v>
      </c>
      <c r="D47" s="9" t="s">
        <v>3</v>
      </c>
      <c r="E47" s="8" t="s">
        <v>3</v>
      </c>
    </row>
    <row r="48" spans="1:5" ht="15">
      <c r="A48" s="19" t="s">
        <v>127</v>
      </c>
      <c r="B48" s="8" t="s">
        <v>3</v>
      </c>
      <c r="C48" s="8" t="s">
        <v>3</v>
      </c>
      <c r="D48" s="9" t="s">
        <v>3</v>
      </c>
      <c r="E48" s="8" t="s">
        <v>3</v>
      </c>
    </row>
    <row r="49" spans="1:5" ht="15">
      <c r="A49" s="19" t="s">
        <v>128</v>
      </c>
      <c r="B49" s="8" t="s">
        <v>3</v>
      </c>
      <c r="C49" s="8" t="s">
        <v>3</v>
      </c>
      <c r="D49" s="9" t="s">
        <v>3</v>
      </c>
      <c r="E49" s="8" t="s">
        <v>3</v>
      </c>
    </row>
    <row r="50" spans="1:5" ht="15">
      <c r="A50" s="19" t="s">
        <v>129</v>
      </c>
      <c r="B50" s="8" t="s">
        <v>2</v>
      </c>
      <c r="C50" s="8" t="s">
        <v>2</v>
      </c>
      <c r="D50" s="9" t="s">
        <v>2</v>
      </c>
      <c r="E50" s="8" t="s">
        <v>2</v>
      </c>
    </row>
    <row r="51" spans="1:5" ht="15">
      <c r="A51" s="19" t="s">
        <v>130</v>
      </c>
      <c r="B51" s="7">
        <v>6900</v>
      </c>
      <c r="C51" s="7">
        <v>6700</v>
      </c>
      <c r="D51" s="21">
        <v>67</v>
      </c>
      <c r="E51" s="7">
        <v>450400</v>
      </c>
    </row>
    <row r="52" spans="1:5" ht="15">
      <c r="A52" s="19" t="s">
        <v>131</v>
      </c>
      <c r="B52" s="7">
        <v>1500</v>
      </c>
      <c r="C52" s="7">
        <v>1500</v>
      </c>
      <c r="D52" s="21">
        <v>65.5</v>
      </c>
      <c r="E52" s="7">
        <v>98300</v>
      </c>
    </row>
    <row r="53" spans="1:5" ht="15">
      <c r="A53" s="20" t="s">
        <v>132</v>
      </c>
      <c r="B53" s="8" t="s">
        <v>2</v>
      </c>
      <c r="C53" s="8" t="s">
        <v>2</v>
      </c>
      <c r="D53" s="9" t="s">
        <v>2</v>
      </c>
      <c r="E53" s="8" t="s">
        <v>2</v>
      </c>
    </row>
    <row r="54" spans="1:5" ht="15">
      <c r="A54" s="19" t="s">
        <v>133</v>
      </c>
      <c r="B54" s="8" t="s">
        <v>3</v>
      </c>
      <c r="C54" s="8" t="s">
        <v>3</v>
      </c>
      <c r="D54" s="9" t="s">
        <v>3</v>
      </c>
      <c r="E54" s="8" t="s">
        <v>3</v>
      </c>
    </row>
    <row r="55" spans="1:5" ht="15">
      <c r="A55" s="19" t="s">
        <v>134</v>
      </c>
      <c r="B55" s="8" t="s">
        <v>2</v>
      </c>
      <c r="C55" s="8" t="s">
        <v>2</v>
      </c>
      <c r="D55" s="9" t="s">
        <v>2</v>
      </c>
      <c r="E55" s="8" t="s">
        <v>2</v>
      </c>
    </row>
    <row r="56" spans="1:5" ht="15">
      <c r="A56" s="19" t="s">
        <v>135</v>
      </c>
      <c r="B56" s="7">
        <v>1100</v>
      </c>
      <c r="C56" s="7">
        <v>1100</v>
      </c>
      <c r="D56" s="21">
        <v>51.5</v>
      </c>
      <c r="E56" s="7">
        <v>56400</v>
      </c>
    </row>
    <row r="57" spans="1:5" ht="15">
      <c r="A57" s="19" t="s">
        <v>136</v>
      </c>
      <c r="B57" s="8" t="s">
        <v>3</v>
      </c>
      <c r="C57" s="8" t="s">
        <v>3</v>
      </c>
      <c r="D57" s="9" t="s">
        <v>3</v>
      </c>
      <c r="E57" s="8" t="s">
        <v>3</v>
      </c>
    </row>
    <row r="58" spans="1:5" ht="15">
      <c r="A58" s="19" t="s">
        <v>137</v>
      </c>
      <c r="B58" s="8" t="s">
        <v>3</v>
      </c>
      <c r="C58" s="8" t="s">
        <v>3</v>
      </c>
      <c r="D58" s="9" t="s">
        <v>3</v>
      </c>
      <c r="E58" s="8" t="s">
        <v>3</v>
      </c>
    </row>
    <row r="59" spans="1:5" ht="15">
      <c r="A59" s="19" t="s">
        <v>138</v>
      </c>
      <c r="B59" s="8" t="s">
        <v>3</v>
      </c>
      <c r="C59" s="8" t="s">
        <v>3</v>
      </c>
      <c r="D59" s="9" t="s">
        <v>3</v>
      </c>
      <c r="E59" s="8" t="s">
        <v>3</v>
      </c>
    </row>
    <row r="60" spans="1:5" ht="15">
      <c r="A60" s="19" t="s">
        <v>139</v>
      </c>
      <c r="B60" s="7">
        <v>3700</v>
      </c>
      <c r="C60" s="7">
        <v>3500</v>
      </c>
      <c r="D60" s="21">
        <v>56.5</v>
      </c>
      <c r="E60" s="7">
        <v>198600</v>
      </c>
    </row>
    <row r="61" spans="1:5" ht="15">
      <c r="A61" s="19" t="s">
        <v>140</v>
      </c>
      <c r="B61" s="8" t="s">
        <v>3</v>
      </c>
      <c r="C61" s="8" t="s">
        <v>3</v>
      </c>
      <c r="D61" s="9" t="s">
        <v>3</v>
      </c>
      <c r="E61" s="8" t="s">
        <v>3</v>
      </c>
    </row>
    <row r="62" spans="1:5" ht="15">
      <c r="A62" s="19" t="s">
        <v>141</v>
      </c>
      <c r="B62" s="8">
        <v>5400</v>
      </c>
      <c r="C62" s="8">
        <v>2100</v>
      </c>
      <c r="D62" s="9">
        <v>71.5</v>
      </c>
      <c r="E62" s="8">
        <v>150600</v>
      </c>
    </row>
    <row r="63" spans="1:5" ht="15">
      <c r="A63" s="19" t="s">
        <v>142</v>
      </c>
      <c r="B63" s="8">
        <v>3700</v>
      </c>
      <c r="C63" s="8">
        <v>3500</v>
      </c>
      <c r="D63" s="9">
        <v>72</v>
      </c>
      <c r="E63" s="8">
        <v>251700</v>
      </c>
    </row>
    <row r="64" spans="1:5" ht="15">
      <c r="A64" s="19"/>
      <c r="B64" s="7"/>
      <c r="C64" s="7"/>
      <c r="D64" s="21"/>
      <c r="E64" s="7"/>
    </row>
    <row r="65" spans="1:5" ht="15">
      <c r="A65" s="19" t="s">
        <v>143</v>
      </c>
      <c r="B65" s="7">
        <f>16200+800+1400+900</f>
        <v>19300</v>
      </c>
      <c r="C65" s="7">
        <f>15600+600+900+700</f>
        <v>17800</v>
      </c>
      <c r="D65" s="21">
        <f>+(63.5+54.5+39.5+50.5)/4</f>
        <v>52</v>
      </c>
      <c r="E65" s="7">
        <f>987100+32600+35500+35300</f>
        <v>1090500</v>
      </c>
    </row>
    <row r="66" spans="1:5" ht="15">
      <c r="A66" s="19"/>
      <c r="B66" s="7"/>
      <c r="C66" s="7"/>
      <c r="D66" s="21"/>
      <c r="E66" s="7"/>
    </row>
    <row r="67" spans="1:5" ht="15">
      <c r="A67" s="19" t="s">
        <v>4</v>
      </c>
      <c r="B67" s="7">
        <v>3100</v>
      </c>
      <c r="C67" s="7">
        <v>2300</v>
      </c>
      <c r="D67" s="21">
        <v>49.5</v>
      </c>
      <c r="E67" s="7">
        <v>114400</v>
      </c>
    </row>
    <row r="68" spans="1:5" ht="15">
      <c r="A68" s="18"/>
      <c r="B68" s="11"/>
      <c r="C68" s="11"/>
      <c r="D68" s="11"/>
      <c r="E68" s="11"/>
    </row>
    <row r="69" spans="1:5" ht="15">
      <c r="A69" s="5" t="s">
        <v>152</v>
      </c>
      <c r="B69" s="7"/>
      <c r="C69" s="7"/>
      <c r="D69" s="7"/>
      <c r="E69" s="7"/>
    </row>
    <row r="70" spans="1:5" ht="15">
      <c r="A70" s="5" t="s">
        <v>153</v>
      </c>
      <c r="B70" s="7"/>
      <c r="C70" s="7"/>
      <c r="D70" s="7"/>
      <c r="E70" s="7"/>
    </row>
    <row r="71" spans="1:5" ht="15">
      <c r="A71" s="5"/>
      <c r="B71" s="7"/>
      <c r="C71" s="7"/>
      <c r="D71" s="12"/>
      <c r="E71" s="7"/>
    </row>
    <row r="72" spans="1:6" ht="57.75" customHeight="1">
      <c r="A72" s="43" t="s">
        <v>158</v>
      </c>
      <c r="B72" s="43"/>
      <c r="C72" s="43"/>
      <c r="D72" s="43"/>
      <c r="E72" s="43"/>
      <c r="F72" s="43"/>
    </row>
    <row r="73" spans="1:5" ht="15">
      <c r="A73" s="44" t="s">
        <v>146</v>
      </c>
      <c r="B73" s="12"/>
      <c r="C73" s="12"/>
      <c r="D73" s="12"/>
      <c r="E73" s="7"/>
    </row>
    <row r="74" spans="1:5" ht="15">
      <c r="A74" s="5"/>
      <c r="B74" s="7"/>
      <c r="C74" s="7"/>
      <c r="D74" s="7"/>
      <c r="E74" s="7"/>
    </row>
    <row r="75" spans="1:5" ht="15">
      <c r="A75" s="5"/>
      <c r="B75" s="7"/>
      <c r="C75" s="7"/>
      <c r="D75" s="7"/>
      <c r="E75" s="7"/>
    </row>
    <row r="76" spans="1:2" ht="15">
      <c r="A76" s="5"/>
      <c r="B76" s="7"/>
    </row>
    <row r="77" spans="1:2" ht="15">
      <c r="A77" s="5"/>
      <c r="B77" s="7"/>
    </row>
    <row r="78" spans="1:2" ht="15">
      <c r="A78" s="5"/>
      <c r="B78" s="7"/>
    </row>
    <row r="79" spans="1:2" ht="15">
      <c r="A79" s="5"/>
      <c r="B79" s="7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16384" width="12.77734375" style="0" customWidth="1"/>
  </cols>
  <sheetData>
    <row r="1" ht="23.25">
      <c r="A1" s="2" t="s">
        <v>74</v>
      </c>
    </row>
    <row r="2" ht="23.25">
      <c r="A2" s="2" t="s">
        <v>159</v>
      </c>
    </row>
    <row r="3" ht="15">
      <c r="A3" s="4" t="s">
        <v>0</v>
      </c>
    </row>
    <row r="4" spans="1:5" ht="28.5">
      <c r="A4" s="28" t="s">
        <v>148</v>
      </c>
      <c r="B4" s="30" t="s">
        <v>79</v>
      </c>
      <c r="C4" s="27" t="s">
        <v>78</v>
      </c>
      <c r="D4" s="29" t="s">
        <v>80</v>
      </c>
      <c r="E4" s="29" t="s">
        <v>81</v>
      </c>
    </row>
    <row r="5" spans="1:5" ht="15">
      <c r="A5" s="26"/>
      <c r="B5" s="5"/>
      <c r="C5" s="16"/>
      <c r="D5" s="16"/>
      <c r="E5" s="16"/>
    </row>
    <row r="6" spans="1:5" ht="15">
      <c r="A6" s="17" t="s">
        <v>1</v>
      </c>
      <c r="B6" s="6">
        <f>SUM(B7:B67)</f>
        <v>130000</v>
      </c>
      <c r="C6" s="6">
        <f>SUM(C7:C67)</f>
        <v>122000</v>
      </c>
      <c r="D6" s="46">
        <v>63</v>
      </c>
      <c r="E6" s="6">
        <f>SUM(E7:E67)</f>
        <v>7686000</v>
      </c>
    </row>
    <row r="7" spans="1:5" ht="15">
      <c r="A7" s="19" t="s">
        <v>86</v>
      </c>
      <c r="B7" s="8" t="s">
        <v>2</v>
      </c>
      <c r="C7" s="8" t="s">
        <v>2</v>
      </c>
      <c r="D7" s="23" t="s">
        <v>2</v>
      </c>
      <c r="E7" s="8" t="s">
        <v>2</v>
      </c>
    </row>
    <row r="8" spans="1:5" ht="15">
      <c r="A8" s="19" t="s">
        <v>87</v>
      </c>
      <c r="B8" s="8" t="s">
        <v>2</v>
      </c>
      <c r="C8" s="8" t="s">
        <v>2</v>
      </c>
      <c r="D8" s="23" t="s">
        <v>2</v>
      </c>
      <c r="E8" s="8" t="s">
        <v>2</v>
      </c>
    </row>
    <row r="9" spans="1:5" ht="15">
      <c r="A9" s="19" t="s">
        <v>88</v>
      </c>
      <c r="B9" s="8" t="s">
        <v>2</v>
      </c>
      <c r="C9" s="8" t="s">
        <v>2</v>
      </c>
      <c r="D9" s="23" t="s">
        <v>2</v>
      </c>
      <c r="E9" s="8" t="s">
        <v>2</v>
      </c>
    </row>
    <row r="10" spans="1:5" ht="15">
      <c r="A10" s="19" t="s">
        <v>89</v>
      </c>
      <c r="B10" s="10" t="s">
        <v>2</v>
      </c>
      <c r="C10" s="10" t="s">
        <v>2</v>
      </c>
      <c r="D10" s="47" t="s">
        <v>2</v>
      </c>
      <c r="E10" s="10" t="s">
        <v>2</v>
      </c>
    </row>
    <row r="11" spans="1:5" ht="15">
      <c r="A11" s="19" t="s">
        <v>90</v>
      </c>
      <c r="B11" s="7">
        <v>8000</v>
      </c>
      <c r="C11" s="7">
        <v>7500</v>
      </c>
      <c r="D11" s="46">
        <v>61</v>
      </c>
      <c r="E11" s="7">
        <v>458700</v>
      </c>
    </row>
    <row r="12" spans="1:5" ht="15">
      <c r="A12" s="19" t="s">
        <v>91</v>
      </c>
      <c r="B12" s="10" t="s">
        <v>2</v>
      </c>
      <c r="C12" s="10" t="s">
        <v>2</v>
      </c>
      <c r="D12" s="47" t="s">
        <v>2</v>
      </c>
      <c r="E12" s="10" t="s">
        <v>2</v>
      </c>
    </row>
    <row r="13" spans="1:5" ht="15">
      <c r="A13" s="19" t="s">
        <v>92</v>
      </c>
      <c r="B13" s="10" t="s">
        <v>2</v>
      </c>
      <c r="C13" s="10" t="s">
        <v>2</v>
      </c>
      <c r="D13" s="47" t="s">
        <v>2</v>
      </c>
      <c r="E13" s="10" t="s">
        <v>2</v>
      </c>
    </row>
    <row r="14" spans="1:5" ht="15">
      <c r="A14" s="19" t="s">
        <v>93</v>
      </c>
      <c r="B14" s="10" t="s">
        <v>2</v>
      </c>
      <c r="C14" s="10" t="s">
        <v>2</v>
      </c>
      <c r="D14" s="47" t="s">
        <v>2</v>
      </c>
      <c r="E14" s="10" t="s">
        <v>2</v>
      </c>
    </row>
    <row r="15" spans="1:5" ht="15">
      <c r="A15" s="19" t="s">
        <v>94</v>
      </c>
      <c r="B15" s="8" t="s">
        <v>3</v>
      </c>
      <c r="C15" s="8" t="s">
        <v>3</v>
      </c>
      <c r="D15" s="23" t="s">
        <v>3</v>
      </c>
      <c r="E15" s="8" t="s">
        <v>3</v>
      </c>
    </row>
    <row r="16" spans="1:5" ht="15">
      <c r="A16" s="19" t="s">
        <v>95</v>
      </c>
      <c r="B16" s="8" t="s">
        <v>3</v>
      </c>
      <c r="C16" s="8" t="s">
        <v>3</v>
      </c>
      <c r="D16" s="23" t="s">
        <v>3</v>
      </c>
      <c r="E16" s="8" t="s">
        <v>3</v>
      </c>
    </row>
    <row r="17" spans="1:5" ht="15">
      <c r="A17" s="19" t="s">
        <v>96</v>
      </c>
      <c r="B17" s="10" t="s">
        <v>2</v>
      </c>
      <c r="C17" s="10" t="s">
        <v>2</v>
      </c>
      <c r="D17" s="47" t="s">
        <v>2</v>
      </c>
      <c r="E17" s="10" t="s">
        <v>2</v>
      </c>
    </row>
    <row r="18" spans="1:5" ht="15">
      <c r="A18" s="19" t="s">
        <v>97</v>
      </c>
      <c r="B18" s="8" t="s">
        <v>3</v>
      </c>
      <c r="C18" s="8" t="s">
        <v>3</v>
      </c>
      <c r="D18" s="23" t="s">
        <v>3</v>
      </c>
      <c r="E18" s="8" t="s">
        <v>3</v>
      </c>
    </row>
    <row r="19" spans="1:5" ht="15">
      <c r="A19" s="19" t="s">
        <v>98</v>
      </c>
      <c r="B19" s="8" t="s">
        <v>3</v>
      </c>
      <c r="C19" s="8" t="s">
        <v>3</v>
      </c>
      <c r="D19" s="23" t="s">
        <v>3</v>
      </c>
      <c r="E19" s="8" t="s">
        <v>3</v>
      </c>
    </row>
    <row r="20" spans="1:5" ht="15">
      <c r="A20" s="19" t="s">
        <v>99</v>
      </c>
      <c r="B20" s="10" t="s">
        <v>2</v>
      </c>
      <c r="C20" s="10" t="s">
        <v>2</v>
      </c>
      <c r="D20" s="47" t="s">
        <v>2</v>
      </c>
      <c r="E20" s="10" t="s">
        <v>2</v>
      </c>
    </row>
    <row r="21" spans="1:5" ht="15">
      <c r="A21" s="19" t="s">
        <v>100</v>
      </c>
      <c r="B21" s="8" t="s">
        <v>3</v>
      </c>
      <c r="C21" s="8" t="s">
        <v>3</v>
      </c>
      <c r="D21" s="23" t="s">
        <v>3</v>
      </c>
      <c r="E21" s="8" t="s">
        <v>3</v>
      </c>
    </row>
    <row r="22" spans="1:5" ht="15">
      <c r="A22" s="19" t="s">
        <v>101</v>
      </c>
      <c r="B22" s="8" t="s">
        <v>3</v>
      </c>
      <c r="C22" s="8" t="s">
        <v>3</v>
      </c>
      <c r="D22" s="23" t="s">
        <v>3</v>
      </c>
      <c r="E22" s="8" t="s">
        <v>3</v>
      </c>
    </row>
    <row r="23" spans="1:5" ht="15">
      <c r="A23" s="19" t="s">
        <v>102</v>
      </c>
      <c r="B23" s="8">
        <v>0</v>
      </c>
      <c r="C23" s="8">
        <v>0</v>
      </c>
      <c r="D23" s="23">
        <v>0</v>
      </c>
      <c r="E23" s="8">
        <v>0</v>
      </c>
    </row>
    <row r="24" spans="1:5" ht="15">
      <c r="A24" s="19" t="s">
        <v>103</v>
      </c>
      <c r="B24" s="7">
        <v>13100</v>
      </c>
      <c r="C24" s="7">
        <v>12900</v>
      </c>
      <c r="D24" s="46">
        <v>70</v>
      </c>
      <c r="E24" s="7">
        <v>903300</v>
      </c>
    </row>
    <row r="25" spans="1:5" ht="15">
      <c r="A25" s="19" t="s">
        <v>104</v>
      </c>
      <c r="B25" s="8" t="s">
        <v>3</v>
      </c>
      <c r="C25" s="8" t="s">
        <v>3</v>
      </c>
      <c r="D25" s="23" t="s">
        <v>3</v>
      </c>
      <c r="E25" s="8" t="s">
        <v>3</v>
      </c>
    </row>
    <row r="26" spans="1:5" ht="15">
      <c r="A26" s="19" t="s">
        <v>105</v>
      </c>
      <c r="B26" s="8" t="s">
        <v>3</v>
      </c>
      <c r="C26" s="8" t="s">
        <v>3</v>
      </c>
      <c r="D26" s="23" t="s">
        <v>3</v>
      </c>
      <c r="E26" s="8" t="s">
        <v>3</v>
      </c>
    </row>
    <row r="27" spans="1:5" ht="15">
      <c r="A27" s="19" t="s">
        <v>106</v>
      </c>
      <c r="B27" s="10" t="s">
        <v>2</v>
      </c>
      <c r="C27" s="10" t="s">
        <v>2</v>
      </c>
      <c r="D27" s="47" t="s">
        <v>2</v>
      </c>
      <c r="E27" s="10" t="s">
        <v>2</v>
      </c>
    </row>
    <row r="28" spans="1:5" ht="15">
      <c r="A28" s="19" t="s">
        <v>107</v>
      </c>
      <c r="B28" s="8" t="s">
        <v>2</v>
      </c>
      <c r="C28" s="8" t="s">
        <v>2</v>
      </c>
      <c r="D28" s="23" t="s">
        <v>2</v>
      </c>
      <c r="E28" s="8" t="s">
        <v>2</v>
      </c>
    </row>
    <row r="29" spans="1:5" ht="15">
      <c r="A29" s="19" t="s">
        <v>108</v>
      </c>
      <c r="B29" s="8" t="s">
        <v>2</v>
      </c>
      <c r="C29" s="8" t="s">
        <v>2</v>
      </c>
      <c r="D29" s="23" t="s">
        <v>2</v>
      </c>
      <c r="E29" s="8" t="s">
        <v>2</v>
      </c>
    </row>
    <row r="30" spans="1:5" ht="15">
      <c r="A30" s="19" t="s">
        <v>109</v>
      </c>
      <c r="B30" s="7">
        <v>16900</v>
      </c>
      <c r="C30" s="7">
        <v>14500</v>
      </c>
      <c r="D30" s="46">
        <v>59</v>
      </c>
      <c r="E30" s="7">
        <v>855500</v>
      </c>
    </row>
    <row r="31" spans="1:5" ht="15">
      <c r="A31" s="19" t="s">
        <v>110</v>
      </c>
      <c r="B31" s="7">
        <v>800</v>
      </c>
      <c r="C31" s="7">
        <v>800</v>
      </c>
      <c r="D31" s="46">
        <v>56.5</v>
      </c>
      <c r="E31" s="7">
        <v>45000</v>
      </c>
    </row>
    <row r="32" spans="1:5" ht="15">
      <c r="A32" s="19" t="s">
        <v>111</v>
      </c>
      <c r="B32" s="8" t="s">
        <v>2</v>
      </c>
      <c r="C32" s="8" t="s">
        <v>2</v>
      </c>
      <c r="D32" s="23" t="s">
        <v>2</v>
      </c>
      <c r="E32" s="8" t="s">
        <v>2</v>
      </c>
    </row>
    <row r="33" spans="1:5" ht="15">
      <c r="A33" s="19" t="s">
        <v>112</v>
      </c>
      <c r="B33" s="8" t="s">
        <v>2</v>
      </c>
      <c r="C33" s="8" t="s">
        <v>2</v>
      </c>
      <c r="D33" s="23" t="s">
        <v>2</v>
      </c>
      <c r="E33" s="8" t="s">
        <v>2</v>
      </c>
    </row>
    <row r="34" spans="1:5" ht="15">
      <c r="A34" s="20" t="s">
        <v>113</v>
      </c>
      <c r="B34" s="8" t="s">
        <v>2</v>
      </c>
      <c r="C34" s="8" t="s">
        <v>2</v>
      </c>
      <c r="D34" s="23" t="s">
        <v>2</v>
      </c>
      <c r="E34" s="8" t="s">
        <v>2</v>
      </c>
    </row>
    <row r="35" spans="1:5" ht="15">
      <c r="A35" s="19" t="s">
        <v>114</v>
      </c>
      <c r="B35" s="7">
        <v>10500</v>
      </c>
      <c r="C35" s="7">
        <v>10200</v>
      </c>
      <c r="D35" s="46">
        <v>64</v>
      </c>
      <c r="E35" s="7">
        <v>652800</v>
      </c>
    </row>
    <row r="36" spans="1:5" ht="15">
      <c r="A36" s="19" t="s">
        <v>115</v>
      </c>
      <c r="B36" s="7">
        <v>2000</v>
      </c>
      <c r="C36" s="7">
        <v>1900</v>
      </c>
      <c r="D36" s="46">
        <v>67</v>
      </c>
      <c r="E36" s="7">
        <v>127500</v>
      </c>
    </row>
    <row r="37" spans="1:5" ht="15">
      <c r="A37" s="19" t="s">
        <v>116</v>
      </c>
      <c r="B37" s="7">
        <v>5300</v>
      </c>
      <c r="C37" s="7">
        <v>5100</v>
      </c>
      <c r="D37" s="46">
        <v>65</v>
      </c>
      <c r="E37" s="7">
        <v>332500</v>
      </c>
    </row>
    <row r="38" spans="1:5" ht="15">
      <c r="A38" s="19" t="s">
        <v>117</v>
      </c>
      <c r="B38" s="7">
        <v>10600</v>
      </c>
      <c r="C38" s="7">
        <v>10300</v>
      </c>
      <c r="D38" s="46">
        <v>59.5</v>
      </c>
      <c r="E38" s="7">
        <v>613300</v>
      </c>
    </row>
    <row r="39" spans="1:5" ht="15">
      <c r="A39" s="19" t="s">
        <v>118</v>
      </c>
      <c r="B39" s="8" t="s">
        <v>3</v>
      </c>
      <c r="C39" s="8" t="s">
        <v>3</v>
      </c>
      <c r="D39" s="23" t="s">
        <v>3</v>
      </c>
      <c r="E39" s="8" t="s">
        <v>3</v>
      </c>
    </row>
    <row r="40" spans="1:5" ht="15">
      <c r="A40" s="19" t="s">
        <v>119</v>
      </c>
      <c r="B40" s="7">
        <v>12300</v>
      </c>
      <c r="C40" s="7">
        <v>12200</v>
      </c>
      <c r="D40" s="46">
        <v>66</v>
      </c>
      <c r="E40" s="7">
        <v>805200</v>
      </c>
    </row>
    <row r="41" spans="1:5" ht="15">
      <c r="A41" s="19" t="s">
        <v>120</v>
      </c>
      <c r="B41" s="8" t="s">
        <v>2</v>
      </c>
      <c r="C41" s="8" t="s">
        <v>2</v>
      </c>
      <c r="D41" s="23" t="s">
        <v>2</v>
      </c>
      <c r="E41" s="8" t="s">
        <v>2</v>
      </c>
    </row>
    <row r="42" spans="1:5" ht="15">
      <c r="A42" s="19" t="s">
        <v>121</v>
      </c>
      <c r="B42" s="8" t="s">
        <v>2</v>
      </c>
      <c r="C42" s="8" t="s">
        <v>2</v>
      </c>
      <c r="D42" s="23" t="s">
        <v>2</v>
      </c>
      <c r="E42" s="8" t="s">
        <v>2</v>
      </c>
    </row>
    <row r="43" spans="1:5" ht="15">
      <c r="A43" s="19" t="s">
        <v>122</v>
      </c>
      <c r="B43" s="8" t="s">
        <v>3</v>
      </c>
      <c r="C43" s="8" t="s">
        <v>3</v>
      </c>
      <c r="D43" s="23" t="s">
        <v>3</v>
      </c>
      <c r="E43" s="8" t="s">
        <v>3</v>
      </c>
    </row>
    <row r="44" spans="1:5" ht="15">
      <c r="A44" s="19" t="s">
        <v>123</v>
      </c>
      <c r="B44" s="8" t="s">
        <v>2</v>
      </c>
      <c r="C44" s="8" t="s">
        <v>2</v>
      </c>
      <c r="D44" s="23" t="s">
        <v>2</v>
      </c>
      <c r="E44" s="8" t="s">
        <v>2</v>
      </c>
    </row>
    <row r="45" spans="1:5" ht="15">
      <c r="A45" s="19" t="s">
        <v>124</v>
      </c>
      <c r="B45" s="8" t="s">
        <v>3</v>
      </c>
      <c r="C45" s="8" t="s">
        <v>3</v>
      </c>
      <c r="D45" s="23" t="s">
        <v>3</v>
      </c>
      <c r="E45" s="8" t="s">
        <v>3</v>
      </c>
    </row>
    <row r="46" spans="1:5" ht="15">
      <c r="A46" s="19" t="s">
        <v>125</v>
      </c>
      <c r="B46" s="8" t="s">
        <v>2</v>
      </c>
      <c r="C46" s="8" t="s">
        <v>2</v>
      </c>
      <c r="D46" s="23" t="s">
        <v>2</v>
      </c>
      <c r="E46" s="8" t="s">
        <v>2</v>
      </c>
    </row>
    <row r="47" spans="1:5" ht="15">
      <c r="A47" s="19" t="s">
        <v>126</v>
      </c>
      <c r="B47" s="8" t="s">
        <v>2</v>
      </c>
      <c r="C47" s="8" t="s">
        <v>2</v>
      </c>
      <c r="D47" s="23" t="s">
        <v>2</v>
      </c>
      <c r="E47" s="8" t="s">
        <v>2</v>
      </c>
    </row>
    <row r="48" spans="1:5" ht="15">
      <c r="A48" s="19" t="s">
        <v>127</v>
      </c>
      <c r="B48" s="8">
        <v>0</v>
      </c>
      <c r="C48" s="8">
        <v>0</v>
      </c>
      <c r="D48" s="23">
        <v>0</v>
      </c>
      <c r="E48" s="8">
        <v>0</v>
      </c>
    </row>
    <row r="49" spans="1:5" ht="15">
      <c r="A49" s="19" t="s">
        <v>128</v>
      </c>
      <c r="B49" s="8" t="s">
        <v>2</v>
      </c>
      <c r="C49" s="8" t="s">
        <v>2</v>
      </c>
      <c r="D49" s="23" t="s">
        <v>2</v>
      </c>
      <c r="E49" s="8" t="s">
        <v>2</v>
      </c>
    </row>
    <row r="50" spans="1:5" ht="15">
      <c r="A50" s="19" t="s">
        <v>129</v>
      </c>
      <c r="B50" s="8" t="s">
        <v>2</v>
      </c>
      <c r="C50" s="8" t="s">
        <v>2</v>
      </c>
      <c r="D50" s="23" t="s">
        <v>2</v>
      </c>
      <c r="E50" s="8" t="s">
        <v>2</v>
      </c>
    </row>
    <row r="51" spans="1:5" ht="15">
      <c r="A51" s="19" t="s">
        <v>130</v>
      </c>
      <c r="B51" s="7">
        <v>7300</v>
      </c>
      <c r="C51" s="7">
        <v>6500</v>
      </c>
      <c r="D51" s="46">
        <v>62</v>
      </c>
      <c r="E51" s="7">
        <v>403000</v>
      </c>
    </row>
    <row r="52" spans="1:5" ht="15">
      <c r="A52" s="19" t="s">
        <v>131</v>
      </c>
      <c r="B52" s="7">
        <v>1700</v>
      </c>
      <c r="C52" s="7">
        <v>1700</v>
      </c>
      <c r="D52" s="46">
        <v>57</v>
      </c>
      <c r="E52" s="7">
        <v>97100</v>
      </c>
    </row>
    <row r="53" spans="1:5" ht="15">
      <c r="A53" s="20" t="s">
        <v>132</v>
      </c>
      <c r="B53" s="8" t="s">
        <v>2</v>
      </c>
      <c r="C53" s="8" t="s">
        <v>2</v>
      </c>
      <c r="D53" s="23" t="s">
        <v>2</v>
      </c>
      <c r="E53" s="8" t="s">
        <v>2</v>
      </c>
    </row>
    <row r="54" spans="1:5" ht="15">
      <c r="A54" s="19" t="s">
        <v>133</v>
      </c>
      <c r="B54" s="8" t="s">
        <v>3</v>
      </c>
      <c r="C54" s="8" t="s">
        <v>3</v>
      </c>
      <c r="D54" s="23" t="s">
        <v>3</v>
      </c>
      <c r="E54" s="8" t="s">
        <v>3</v>
      </c>
    </row>
    <row r="55" spans="1:5" ht="15">
      <c r="A55" s="19" t="s">
        <v>134</v>
      </c>
      <c r="B55" s="8">
        <v>0</v>
      </c>
      <c r="C55" s="8">
        <v>0</v>
      </c>
      <c r="D55" s="23">
        <v>0</v>
      </c>
      <c r="E55" s="8">
        <v>0</v>
      </c>
    </row>
    <row r="56" spans="1:5" ht="15">
      <c r="A56" s="19" t="s">
        <v>135</v>
      </c>
      <c r="B56" s="7">
        <v>1200</v>
      </c>
      <c r="C56" s="7">
        <v>1200</v>
      </c>
      <c r="D56" s="46">
        <v>56.5</v>
      </c>
      <c r="E56" s="7">
        <v>68000</v>
      </c>
    </row>
    <row r="57" spans="1:5" ht="15">
      <c r="A57" s="19" t="s">
        <v>136</v>
      </c>
      <c r="B57" s="8" t="s">
        <v>3</v>
      </c>
      <c r="C57" s="8" t="s">
        <v>3</v>
      </c>
      <c r="D57" s="23" t="s">
        <v>3</v>
      </c>
      <c r="E57" s="8" t="s">
        <v>3</v>
      </c>
    </row>
    <row r="58" spans="1:5" ht="15">
      <c r="A58" s="19" t="s">
        <v>137</v>
      </c>
      <c r="B58" s="8" t="s">
        <v>3</v>
      </c>
      <c r="C58" s="8" t="s">
        <v>3</v>
      </c>
      <c r="D58" s="23" t="s">
        <v>3</v>
      </c>
      <c r="E58" s="8" t="s">
        <v>3</v>
      </c>
    </row>
    <row r="59" spans="1:5" ht="15">
      <c r="A59" s="19" t="s">
        <v>138</v>
      </c>
      <c r="B59" s="8" t="s">
        <v>2</v>
      </c>
      <c r="C59" s="8" t="s">
        <v>2</v>
      </c>
      <c r="D59" s="23" t="s">
        <v>2</v>
      </c>
      <c r="E59" s="8" t="s">
        <v>2</v>
      </c>
    </row>
    <row r="60" spans="1:5" ht="15">
      <c r="A60" s="19" t="s">
        <v>139</v>
      </c>
      <c r="B60" s="7">
        <v>4700</v>
      </c>
      <c r="C60" s="7">
        <v>4500</v>
      </c>
      <c r="D60" s="46">
        <v>55</v>
      </c>
      <c r="E60" s="7">
        <v>247500</v>
      </c>
    </row>
    <row r="61" spans="1:5" ht="15">
      <c r="A61" s="19" t="s">
        <v>140</v>
      </c>
      <c r="B61" s="8" t="s">
        <v>3</v>
      </c>
      <c r="C61" s="8" t="s">
        <v>3</v>
      </c>
      <c r="D61" s="23" t="s">
        <v>3</v>
      </c>
      <c r="E61" s="8" t="s">
        <v>3</v>
      </c>
    </row>
    <row r="62" spans="1:5" ht="15">
      <c r="A62" s="19" t="s">
        <v>141</v>
      </c>
      <c r="B62" s="8" t="s">
        <v>2</v>
      </c>
      <c r="C62" s="8" t="s">
        <v>2</v>
      </c>
      <c r="D62" s="23" t="s">
        <v>2</v>
      </c>
      <c r="E62" s="8" t="s">
        <v>2</v>
      </c>
    </row>
    <row r="63" spans="1:5" ht="15">
      <c r="A63" s="19" t="s">
        <v>142</v>
      </c>
      <c r="B63" s="8">
        <v>3400</v>
      </c>
      <c r="C63" s="8">
        <v>3200</v>
      </c>
      <c r="D63" s="23">
        <v>60.5</v>
      </c>
      <c r="E63" s="8">
        <v>194200</v>
      </c>
    </row>
    <row r="64" spans="1:5" ht="15">
      <c r="A64" s="19"/>
      <c r="B64" s="7"/>
      <c r="C64" s="7"/>
      <c r="D64" s="46"/>
      <c r="E64" s="7"/>
    </row>
    <row r="65" spans="1:5" ht="15">
      <c r="A65" s="19" t="s">
        <v>143</v>
      </c>
      <c r="B65" s="7">
        <f>1000+25200+1000+700+1800+900</f>
        <v>30600</v>
      </c>
      <c r="C65" s="7">
        <f>1000+22900+900+700+1800+800</f>
        <v>28100</v>
      </c>
      <c r="D65" s="46">
        <f>+(63+66+45+48+64+55)/6</f>
        <v>56.833333333333336</v>
      </c>
      <c r="E65" s="7">
        <f>63000+1513900+40700+33800+116300+44000</f>
        <v>1811700</v>
      </c>
    </row>
    <row r="66" spans="1:5" ht="15">
      <c r="A66" s="19"/>
      <c r="B66" s="7"/>
      <c r="C66" s="7"/>
      <c r="D66" s="46"/>
      <c r="E66" s="7"/>
    </row>
    <row r="67" spans="1:5" ht="15">
      <c r="A67" s="19" t="s">
        <v>4</v>
      </c>
      <c r="B67" s="7">
        <v>1600</v>
      </c>
      <c r="C67" s="7">
        <v>1400</v>
      </c>
      <c r="D67" s="46">
        <v>50.5</v>
      </c>
      <c r="E67" s="7">
        <v>70700</v>
      </c>
    </row>
    <row r="68" spans="1:5" ht="15">
      <c r="A68" s="18"/>
      <c r="B68" s="11"/>
      <c r="C68" s="11"/>
      <c r="D68" s="11"/>
      <c r="E68" s="11"/>
    </row>
    <row r="69" spans="1:5" ht="15">
      <c r="A69" s="5" t="s">
        <v>152</v>
      </c>
      <c r="B69" s="7"/>
      <c r="C69" s="7"/>
      <c r="D69" s="7"/>
      <c r="E69" s="7"/>
    </row>
    <row r="70" spans="1:5" ht="15">
      <c r="A70" s="5" t="s">
        <v>153</v>
      </c>
      <c r="B70" s="7"/>
      <c r="C70" s="7"/>
      <c r="D70" s="7"/>
      <c r="E70" s="7"/>
    </row>
    <row r="71" spans="1:5" ht="15">
      <c r="A71" s="5"/>
      <c r="B71" s="7"/>
      <c r="C71" s="7"/>
      <c r="D71" s="12"/>
      <c r="E71" s="7"/>
    </row>
    <row r="72" spans="1:6" ht="59.25" customHeight="1">
      <c r="A72" s="43" t="s">
        <v>160</v>
      </c>
      <c r="B72" s="43"/>
      <c r="C72" s="43"/>
      <c r="D72" s="43"/>
      <c r="E72" s="43"/>
      <c r="F72" s="43"/>
    </row>
    <row r="73" spans="1:5" ht="15">
      <c r="A73" s="44" t="s">
        <v>146</v>
      </c>
      <c r="B73" s="12"/>
      <c r="C73" s="12"/>
      <c r="D73" s="12"/>
      <c r="E73" s="7"/>
    </row>
    <row r="74" spans="1:5" ht="15">
      <c r="A74" s="5"/>
      <c r="B74" s="7"/>
      <c r="C74" s="7"/>
      <c r="D74" s="7"/>
      <c r="E74" s="7"/>
    </row>
    <row r="75" spans="1:5" ht="15">
      <c r="A75" s="5"/>
      <c r="B75" s="7"/>
      <c r="C75" s="7"/>
      <c r="D75" s="7"/>
      <c r="E75" s="7"/>
    </row>
    <row r="76" spans="1:2" ht="15">
      <c r="A76" s="5"/>
      <c r="B76" s="7"/>
    </row>
    <row r="77" spans="1:2" ht="15">
      <c r="A77" s="5"/>
      <c r="B77" s="7"/>
    </row>
  </sheetData>
  <sheetProtection/>
  <mergeCells count="1">
    <mergeCell ref="A72:F72"/>
  </mergeCells>
  <hyperlinks>
    <hyperlink ref="A73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2017-11-13T15:18:23Z</cp:lastPrinted>
  <dcterms:created xsi:type="dcterms:W3CDTF">2000-11-27T19:32:13Z</dcterms:created>
  <dcterms:modified xsi:type="dcterms:W3CDTF">2022-02-28T20:47:08Z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