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6" sheetId="1" r:id="rId1"/>
    <sheet name="2015" sheetId="2" r:id="rId2"/>
    <sheet name="2014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</sheets>
  <definedNames>
    <definedName name="_xlnm.Print_Area" localSheetId="2">'2014'!$A$1:$L$76</definedName>
    <definedName name="_xlnm.Print_Area">'2014'!$A$1:$I$74</definedName>
  </definedNames>
  <calcPr fullCalcOnLoad="1"/>
</workbook>
</file>

<file path=xl/sharedStrings.xml><?xml version="1.0" encoding="utf-8"?>
<sst xmlns="http://schemas.openxmlformats.org/spreadsheetml/2006/main" count="2339" uniqueCount="180">
  <si>
    <t>(thousands of acres)</t>
  </si>
  <si>
    <t xml:space="preserve"> </t>
  </si>
  <si>
    <t>New York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</si>
  <si>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</si>
  <si>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</si>
  <si>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</si>
  <si>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</si>
  <si>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</si>
  <si>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</si>
  <si>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</si>
  <si>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</si>
  <si>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</si>
  <si>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</si>
  <si>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</si>
  <si>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</si>
  <si>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</si>
  <si>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</si>
  <si>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</si>
  <si>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</si>
  <si>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</si>
  <si>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</si>
  <si>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</si>
  <si>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</si>
  <si>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</si>
  <si>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</si>
  <si>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</si>
  <si>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</si>
  <si>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</si>
  <si>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</si>
  <si>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</si>
  <si>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</si>
  <si>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</si>
  <si>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</si>
  <si>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</si>
  <si>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</si>
  <si>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</si>
  <si>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</si>
  <si>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</si>
  <si>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</si>
  <si>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</si>
  <si>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</si>
  <si>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</si>
  <si>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</si>
  <si>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</si>
  <si>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</si>
  <si>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</si>
  <si>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</si>
  <si>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</si>
  <si>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</si>
  <si>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</si>
  <si>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</si>
  <si>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</si>
  <si>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</si>
  <si>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</si>
  <si>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</si>
  <si>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</si>
  <si>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</si>
  <si>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</si>
  <si>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</si>
  <si>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 xml:space="preserve">  Hamilton</t>
  </si>
  <si>
    <t>Grain</t>
  </si>
  <si>
    <t>Silage</t>
  </si>
  <si>
    <t>County</t>
  </si>
  <si>
    <t xml:space="preserve">  Other Counties</t>
  </si>
  <si>
    <t>Corn by Acreage, Yield, and Production</t>
  </si>
  <si>
    <t>a</t>
  </si>
  <si>
    <t>a  Represents zero or is included in Other Counties.</t>
  </si>
  <si>
    <t>b</t>
  </si>
  <si>
    <t>b  Represents zero or is included in Other Districts.</t>
  </si>
  <si>
    <t xml:space="preserve">  Other Districts</t>
  </si>
  <si>
    <t>New York State by County—2014</t>
  </si>
  <si>
    <r>
      <t xml:space="preserve">                  </t>
    </r>
  </si>
  <si>
    <t xml:space="preserve">                 </t>
  </si>
  <si>
    <t>SOURCE: US Department of Agriculture, National Agricultural Statistics Service; material compiled by New York State Department of Agriculture and Markets, Agricultural Statistics Service, 2015-2016 Agricultural Statistics Annual Bulletin: New York; www.nass.usda.gov/Statistics_by_State/New_York/Publications/Annual_Statistical_Bulletin/index.php (last viewed October 4, 2016).</t>
  </si>
  <si>
    <t>New York State by County—2015</t>
  </si>
  <si>
    <t xml:space="preserve">  Northern District</t>
  </si>
  <si>
    <t xml:space="preserve">    Jefferson</t>
  </si>
  <si>
    <t xml:space="preserve">    Lewis</t>
  </si>
  <si>
    <t xml:space="preserve">    St. Lawrence</t>
  </si>
  <si>
    <t xml:space="preserve">    Other Counties</t>
  </si>
  <si>
    <t xml:space="preserve">  Northeast District</t>
  </si>
  <si>
    <t xml:space="preserve">    Clinton</t>
  </si>
  <si>
    <t xml:space="preserve">    Essex</t>
  </si>
  <si>
    <t xml:space="preserve">    Franklin</t>
  </si>
  <si>
    <t xml:space="preserve">    Hamilton</t>
  </si>
  <si>
    <t xml:space="preserve">    Warren</t>
  </si>
  <si>
    <t xml:space="preserve">  Western District</t>
  </si>
  <si>
    <t xml:space="preserve">    Erie</t>
  </si>
  <si>
    <t xml:space="preserve">    Genesee</t>
  </si>
  <si>
    <t xml:space="preserve">    Livingston</t>
  </si>
  <si>
    <t xml:space="preserve">    Monroe</t>
  </si>
  <si>
    <t xml:space="preserve">    Niagara</t>
  </si>
  <si>
    <t xml:space="preserve">    Ontario</t>
  </si>
  <si>
    <t xml:space="preserve">    Orleans</t>
  </si>
  <si>
    <t xml:space="preserve">    Seneca</t>
  </si>
  <si>
    <t xml:space="preserve">    Wayne</t>
  </si>
  <si>
    <t xml:space="preserve">    Wyoming</t>
  </si>
  <si>
    <t xml:space="preserve">    Yates</t>
  </si>
  <si>
    <t xml:space="preserve">  Central District</t>
  </si>
  <si>
    <t xml:space="preserve">    Cayuga</t>
  </si>
  <si>
    <t xml:space="preserve">    Chenango</t>
  </si>
  <si>
    <t xml:space="preserve">    Cortland</t>
  </si>
  <si>
    <t xml:space="preserve">    Herkimer</t>
  </si>
  <si>
    <t xml:space="preserve">    Madison</t>
  </si>
  <si>
    <t xml:space="preserve">    Oneida</t>
  </si>
  <si>
    <t xml:space="preserve">    Onondaga</t>
  </si>
  <si>
    <t xml:space="preserve">    Oswego</t>
  </si>
  <si>
    <t xml:space="preserve">    Otsego</t>
  </si>
  <si>
    <t xml:space="preserve">  Eastern District</t>
  </si>
  <si>
    <t xml:space="preserve">    Albany</t>
  </si>
  <si>
    <t xml:space="preserve">    Fulton</t>
  </si>
  <si>
    <t xml:space="preserve">    Montgomery</t>
  </si>
  <si>
    <t xml:space="preserve">    Rensselaer</t>
  </si>
  <si>
    <t xml:space="preserve">    Saratoga</t>
  </si>
  <si>
    <t xml:space="preserve">    Schenectady</t>
  </si>
  <si>
    <t xml:space="preserve">    Schoharie</t>
  </si>
  <si>
    <t xml:space="preserve">    Washington</t>
  </si>
  <si>
    <t xml:space="preserve">  Southwest District</t>
  </si>
  <si>
    <t xml:space="preserve">    Allegany</t>
  </si>
  <si>
    <t xml:space="preserve">    Cattaraugus</t>
  </si>
  <si>
    <t xml:space="preserve">    Chautauqua</t>
  </si>
  <si>
    <t xml:space="preserve">    Steuben</t>
  </si>
  <si>
    <t xml:space="preserve">  Southern District</t>
  </si>
  <si>
    <t xml:space="preserve">    Broome</t>
  </si>
  <si>
    <t xml:space="preserve">    Chemung</t>
  </si>
  <si>
    <t xml:space="preserve">    Schuyler</t>
  </si>
  <si>
    <t xml:space="preserve">    Tioga</t>
  </si>
  <si>
    <t xml:space="preserve">    Tompkins</t>
  </si>
  <si>
    <t xml:space="preserve">  Southeast District</t>
  </si>
  <si>
    <t xml:space="preserve">    Columbia</t>
  </si>
  <si>
    <t xml:space="preserve">    Delaware</t>
  </si>
  <si>
    <t xml:space="preserve">    Dutchess</t>
  </si>
  <si>
    <t xml:space="preserve">    Greene</t>
  </si>
  <si>
    <t xml:space="preserve">    Orange</t>
  </si>
  <si>
    <t xml:space="preserve">    Putnam</t>
  </si>
  <si>
    <t xml:space="preserve">    Rockland</t>
  </si>
  <si>
    <t xml:space="preserve">    Sullivan</t>
  </si>
  <si>
    <t xml:space="preserve">    Ulster</t>
  </si>
  <si>
    <t xml:space="preserve">    Westchester</t>
  </si>
  <si>
    <t xml:space="preserve">  Long Island District</t>
  </si>
  <si>
    <t xml:space="preserve">    Suffolk</t>
  </si>
  <si>
    <t xml:space="preserve">                  </t>
  </si>
  <si>
    <t>SOURCE:  US Department of Agriculture, National Agricultural Statistics Service; material compiled by New York State Department of Agriculture and Markets, Agricultural Statistics Service, 2016-2017 Agricultural Statistics Annual Bulletin: New York; www.nass.usda.gov/Statistics_by_State/New_York/Publications/Annual_Statistical_Bulletin/index.php (last viewed November 3, 2017).</t>
  </si>
  <si>
    <t>Harvested
(acres)</t>
  </si>
  <si>
    <t>Yield
(bushels)</t>
  </si>
  <si>
    <t>Production
(bushels)</t>
  </si>
  <si>
    <t>All Planted
(acres)</t>
  </si>
  <si>
    <t>County and Region</t>
  </si>
  <si>
    <t>New York State by County—2016</t>
  </si>
  <si>
    <t>SOURCE: US Department of Agriculture, National Agricultural Statistics Service; material compiled by New York State Department of Agriculture and Markets, Agricultural Statistics Service, 2016-2017 Agricultural Statistics Annual Bulletin: New York; www.nass.usda.gov/Statistics_by_State/New_York/Publications/Annual_Statistical_Bulletin/index.php (last viewed November 3, 2017).</t>
  </si>
  <si>
    <t>New York State by County—2012</t>
  </si>
  <si>
    <t>X</t>
  </si>
  <si>
    <t>X  Not applicable.</t>
  </si>
  <si>
    <t>a  Included in Other Counties.</t>
  </si>
  <si>
    <t>0  Represents zero.</t>
  </si>
  <si>
    <t xml:space="preserve">                   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</si>
  <si>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2012-2013 Annual Bulletin; </t>
    </r>
    <r>
      <rPr>
        <sz val="11"/>
        <rFont val="Arial"/>
        <family val="2"/>
      </rPr>
      <t>www.nass.usda.gov/Statistics_by_State/New_York/Publications/Annual_Statistical_Bulletin/2013/2013-bulletin.htm (last viewed April 30, 2014).</t>
    </r>
  </si>
  <si>
    <t>New York State by County—2011</t>
  </si>
  <si>
    <t xml:space="preserve">                   www.nass.usda.gov/Statistics_by_State/New_York/Publications/Annual_Statistical_Bulletin/2012/2012-bulletin.htm (last viewed March 4, 2013).</t>
  </si>
  <si>
    <r>
      <t xml:space="preserve">SOURCE:  New York State Department of Agriculture and Markets, Agricultural Statistics Service, </t>
    </r>
    <r>
      <rPr>
        <i/>
        <sz val="11"/>
        <rFont val="Arial"/>
        <family val="2"/>
      </rPr>
      <t>2011-2012 Annual Bulletin;</t>
    </r>
  </si>
  <si>
    <t>New York State by County—2010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</si>
  <si>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2010-2011 Annual Bulletin; </t>
    </r>
    <r>
      <rPr>
        <sz val="11"/>
        <rFont val="Arial"/>
        <family val="2"/>
      </rPr>
      <t>www.nass.usda.gov/Statistics_by_State/New_York/Publications/Annual_Statistical_Bulletin/2011/2011-bulletin.htm (last viewed December 7, 2011).</t>
    </r>
  </si>
  <si>
    <t>New York State by County—2009</t>
  </si>
  <si>
    <t>b  Included in Other Districts.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</si>
  <si>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2009-2010 Annual Bulletin; </t>
    </r>
    <r>
      <rPr>
        <sz val="11"/>
        <rFont val="Arial"/>
        <family val="2"/>
      </rPr>
      <t>www.nass.usda.gov/Statistics_by_State/New_York/Publications/Annual_Statistical_Bulletin/2010/2010-bulletin.htm (last viewed August 20, 2010).</t>
    </r>
  </si>
  <si>
    <t>New York State by County—2008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</si>
  <si>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>2008-2009 Annual Bulletin;</t>
    </r>
    <r>
      <rPr>
        <sz val="11"/>
        <rFont val="Arial"/>
        <family val="2"/>
      </rPr>
      <t xml:space="preserve"> www.nass.usda.gov/Statistics_by_State/New_York/Publications/Annual_Statistical_Bulletin/2009/09-bulletin.htm (last viewed August 6, 2009).</t>
    </r>
  </si>
  <si>
    <t>New York State by County—2006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</si>
  <si>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2006-2007 Annual Bulletin; </t>
    </r>
    <r>
      <rPr>
        <sz val="11"/>
        <rFont val="Arial"/>
        <family val="2"/>
      </rPr>
      <t>www.nass.usda.gov/Statistics_by_State/New_York/Publications/Annual_Statistical_Bulletin/2007/Annp080-07corn.pdf (last viewed June 18, 2008).</t>
    </r>
  </si>
  <si>
    <t>New York State by County—2005</t>
  </si>
  <si>
    <r>
      <t xml:space="preserve">SOURCE:  New York State Department of Agriculture and Markets, Agricultural Statistics Service, </t>
    </r>
    <r>
      <rPr>
        <i/>
        <sz val="11"/>
        <rFont val="Arial"/>
        <family val="2"/>
      </rPr>
      <t xml:space="preserve">2004-2005 Annual Bulletin; </t>
    </r>
    <r>
      <rPr>
        <sz val="11"/>
        <rFont val="Arial"/>
        <family val="2"/>
      </rPr>
      <t>www.nass.usda.gov/Statistics_by_State/New_York/Publications/Annual_Statistical_Bulletin/2006/Annp080-081-06.pdf (last viewed March 30, 2007).</t>
    </r>
  </si>
  <si>
    <t>New York State by County—2004</t>
  </si>
  <si>
    <r>
      <t xml:space="preserve">SOURCE:  New York State Department of Agriculture and Markets, Agricultural Statistics Service, </t>
    </r>
    <r>
      <rPr>
        <i/>
        <sz val="11"/>
        <rFont val="Arial"/>
        <family val="2"/>
      </rPr>
      <t xml:space="preserve">Annual Bulletin 2004-2005; </t>
    </r>
    <r>
      <rPr>
        <sz val="11"/>
        <rFont val="Arial"/>
        <family val="2"/>
      </rPr>
      <t>www.nass.usda.gov/Statistics_by_State/New_York/Publications/Annual_Statistical_Bulletin/2005/05-bulletin.htm (last viewed January 19, 2006).</t>
    </r>
  </si>
  <si>
    <t>New York State by County—2003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</si>
  <si>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2003 Annual Bulletin; </t>
    </r>
    <r>
      <rPr>
        <sz val="11"/>
        <rFont val="Arial"/>
        <family val="2"/>
      </rPr>
      <t>www.nass.usda.gov/ny/Bulletin/2004/Annp082-083-04.pdf (last viewed June 30, 2005).</t>
    </r>
  </si>
  <si>
    <t>New York State by County—2002</t>
  </si>
  <si>
    <r>
      <t xml:space="preserve">SOURCE: New York State Department of Agriculture and Markets, Agricultural Statistics Service, </t>
    </r>
    <r>
      <rPr>
        <i/>
        <sz val="11"/>
        <rFont val="Arial"/>
        <family val="2"/>
      </rPr>
      <t xml:space="preserve">Annual Bulletin 2002-2003; </t>
    </r>
    <r>
      <rPr>
        <sz val="11"/>
        <rFont val="Arial"/>
        <family val="2"/>
      </rPr>
      <t>http://www.nass.usda.gov/ny/Bulletin/2003/03-p079.pdf (last viewed February 25, 2004).</t>
    </r>
  </si>
  <si>
    <t>New York State by County—2001</t>
  </si>
  <si>
    <t>SOURCE:  New York State Department of Agriculture and Markets, Agricultural Statistics Service.</t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</si>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</sst>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#,##0.0_);\(#,##0.0\)"/>
    <numFmt numFmtId="167" formatCode="0.0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name val="Times New Roman"/>
      <family val="1"/>
    </font>
    <font>
      <sz val="11"/>
      <name val="Clearface Regu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164" fontId="7" fillId="33" borderId="0" xfId="0" applyNumberFormat="1" applyFont="1" applyFill="1" applyAlignment="1" applyProtection="1">
      <alignment/>
      <protection locked="0"/>
    </xf>
    <xf numFmtId="164" fontId="8" fillId="33" borderId="0" xfId="0" applyNumberFormat="1" applyFont="1" applyFill="1" applyAlignment="1" applyProtection="1">
      <alignment/>
      <protection locked="0"/>
    </xf>
    <xf numFmtId="0" fontId="4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right"/>
    </xf>
    <xf numFmtId="164" fontId="8" fillId="33" borderId="10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Alignment="1">
      <alignment horizontal="right"/>
    </xf>
    <xf numFmtId="0" fontId="8" fillId="33" borderId="0" xfId="0" applyNumberFormat="1" applyFont="1" applyFill="1" applyBorder="1" applyAlignment="1">
      <alignment/>
    </xf>
    <xf numFmtId="165" fontId="8" fillId="0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right"/>
    </xf>
    <xf numFmtId="165" fontId="8" fillId="33" borderId="0" xfId="0" applyNumberFormat="1" applyFont="1" applyFill="1" applyAlignment="1">
      <alignment horizontal="right"/>
    </xf>
    <xf numFmtId="165" fontId="8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165" fontId="8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 applyProtection="1">
      <alignment/>
      <protection locked="0"/>
    </xf>
    <xf numFmtId="165" fontId="8" fillId="33" borderId="0" xfId="0" applyNumberFormat="1" applyFont="1" applyFill="1" applyAlignment="1" applyProtection="1">
      <alignment/>
      <protection locked="0"/>
    </xf>
    <xf numFmtId="164" fontId="10" fillId="33" borderId="0" xfId="0" applyNumberFormat="1" applyFont="1" applyFill="1" applyAlignment="1" applyProtection="1">
      <alignment/>
      <protection locked="0"/>
    </xf>
    <xf numFmtId="164" fontId="10" fillId="33" borderId="0" xfId="0" applyNumberFormat="1" applyFont="1" applyFill="1" applyAlignment="1" applyProtection="1" quotePrefix="1">
      <alignment/>
      <protection locked="0"/>
    </xf>
    <xf numFmtId="0" fontId="8" fillId="33" borderId="0" xfId="0" applyNumberFormat="1" applyFont="1" applyFill="1" applyAlignment="1" applyProtection="1">
      <alignment/>
      <protection locked="0"/>
    </xf>
    <xf numFmtId="0" fontId="8" fillId="33" borderId="0" xfId="0" applyNumberFormat="1" applyFont="1" applyFill="1" applyAlignment="1">
      <alignment horizontal="right"/>
    </xf>
    <xf numFmtId="0" fontId="11" fillId="33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165" fontId="11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3" fontId="12" fillId="33" borderId="0" xfId="0" applyNumberFormat="1" applyFont="1" applyFill="1" applyAlignment="1">
      <alignment/>
    </xf>
    <xf numFmtId="165" fontId="12" fillId="33" borderId="0" xfId="0" applyNumberFormat="1" applyFont="1" applyFill="1" applyAlignment="1">
      <alignment/>
    </xf>
    <xf numFmtId="0" fontId="8" fillId="33" borderId="11" xfId="0" applyNumberFormat="1" applyFont="1" applyFill="1" applyBorder="1" applyAlignment="1" applyProtection="1">
      <alignment horizontal="right" wrapText="1"/>
      <protection locked="0"/>
    </xf>
    <xf numFmtId="164" fontId="8" fillId="33" borderId="12" xfId="0" applyNumberFormat="1" applyFont="1" applyFill="1" applyBorder="1" applyAlignment="1" applyProtection="1">
      <alignment horizontal="right" wrapText="1"/>
      <protection locked="0"/>
    </xf>
    <xf numFmtId="0" fontId="8" fillId="33" borderId="12" xfId="0" applyNumberFormat="1" applyFont="1" applyFill="1" applyBorder="1" applyAlignment="1" applyProtection="1">
      <alignment horizontal="right" wrapText="1"/>
      <protection locked="0"/>
    </xf>
    <xf numFmtId="167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/>
    </xf>
    <xf numFmtId="167" fontId="8" fillId="33" borderId="0" xfId="0" applyNumberFormat="1" applyFont="1" applyFill="1" applyAlignment="1">
      <alignment horizontal="right"/>
    </xf>
    <xf numFmtId="164" fontId="8" fillId="0" borderId="0" xfId="0" applyNumberFormat="1" applyFont="1" applyFill="1" applyAlignment="1" applyProtection="1">
      <alignment/>
      <protection locked="0"/>
    </xf>
    <xf numFmtId="164" fontId="8" fillId="33" borderId="13" xfId="0" applyNumberFormat="1" applyFont="1" applyFill="1" applyBorder="1" applyAlignment="1" applyProtection="1">
      <alignment horizontal="center"/>
      <protection locked="0"/>
    </xf>
    <xf numFmtId="0" fontId="8" fillId="33" borderId="13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/>
    </xf>
    <xf numFmtId="164" fontId="8" fillId="33" borderId="0" xfId="0" applyNumberFormat="1" applyFont="1" applyFill="1" applyAlignment="1" applyProtection="1">
      <alignment horizontal="left" wrapText="1"/>
      <protection locked="0"/>
    </xf>
    <xf numFmtId="164" fontId="5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5" width="13.77734375" style="0" customWidth="1"/>
    <col min="6" max="6" width="2.77734375" style="0" customWidth="1"/>
  </cols>
  <sheetData>
    <row r="1" spans="1:9" ht="20.25">
      <c r="A1" s="27" t="s">
        <v>64</v>
      </c>
      <c r="B1" s="2"/>
      <c r="C1" s="3"/>
      <c r="D1" s="3"/>
      <c r="E1" s="4"/>
      <c r="F1" s="3"/>
      <c r="G1" s="5"/>
      <c r="H1" s="5"/>
      <c r="I1" s="5"/>
    </row>
    <row r="2" spans="1:9" ht="20.25">
      <c r="A2" s="28" t="s">
        <v>148</v>
      </c>
      <c r="B2" s="2"/>
      <c r="C2" s="3"/>
      <c r="D2" s="3"/>
      <c r="E2" s="5"/>
      <c r="F2" s="3"/>
      <c r="G2" s="5"/>
      <c r="H2" s="5"/>
      <c r="I2" s="5"/>
    </row>
    <row r="3" spans="1:9" ht="20.25">
      <c r="A3" s="27" t="s">
        <v>0</v>
      </c>
      <c r="B3" s="2"/>
      <c r="C3" s="3"/>
      <c r="D3" s="3"/>
      <c r="E3" s="5"/>
      <c r="F3" s="5"/>
      <c r="G3" s="5"/>
      <c r="H3" s="5"/>
      <c r="I3" s="5"/>
    </row>
    <row r="4" spans="1:9" ht="1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5">
      <c r="A5" s="6"/>
      <c r="B5" s="7"/>
      <c r="C5" s="44" t="s">
        <v>60</v>
      </c>
      <c r="D5" s="44"/>
      <c r="E5" s="45"/>
      <c r="F5" s="8"/>
      <c r="G5" s="46" t="s">
        <v>61</v>
      </c>
      <c r="H5" s="47"/>
      <c r="I5" s="47"/>
    </row>
    <row r="6" spans="1:9" ht="28.5">
      <c r="A6" s="3" t="s">
        <v>147</v>
      </c>
      <c r="B6" s="37" t="s">
        <v>146</v>
      </c>
      <c r="C6" s="38" t="s">
        <v>143</v>
      </c>
      <c r="D6" s="38" t="s">
        <v>144</v>
      </c>
      <c r="E6" s="39" t="s">
        <v>145</v>
      </c>
      <c r="F6" s="9"/>
      <c r="G6" s="38" t="s">
        <v>143</v>
      </c>
      <c r="H6" s="38" t="s">
        <v>144</v>
      </c>
      <c r="I6" s="39" t="s">
        <v>145</v>
      </c>
    </row>
    <row r="7" spans="1:9" ht="15">
      <c r="A7" s="6"/>
      <c r="B7" s="5"/>
      <c r="C7" s="5"/>
      <c r="D7" s="10"/>
      <c r="E7" s="5"/>
      <c r="F7" s="5"/>
      <c r="G7" s="5"/>
      <c r="H7" s="11"/>
      <c r="I7" s="5"/>
    </row>
    <row r="8" spans="1:9" ht="15">
      <c r="A8" s="3" t="s">
        <v>2</v>
      </c>
      <c r="B8" s="10">
        <f>+B10+B24+B38+B50+B61+B76+B93</f>
        <v>1100000</v>
      </c>
      <c r="C8" s="10">
        <f>+C10+C24+C38+C50+C61+C76+C93</f>
        <v>570000</v>
      </c>
      <c r="D8" s="12">
        <v>129</v>
      </c>
      <c r="E8" s="10">
        <f>+E10+E24+E38+E50+E61+E76+E93</f>
        <v>73530000</v>
      </c>
      <c r="F8" s="10"/>
      <c r="G8" s="10">
        <f>+G10+G16+G24+G38+G50+G61+G68+G76</f>
        <v>510000</v>
      </c>
      <c r="H8" s="12">
        <v>16</v>
      </c>
      <c r="I8" s="10">
        <f>+I10+I16+I24+I38+I50+I61+I68+I76</f>
        <v>8160000</v>
      </c>
    </row>
    <row r="9" spans="1:9" ht="15">
      <c r="A9" s="5"/>
      <c r="B9" s="13"/>
      <c r="C9" s="14"/>
      <c r="D9" s="15"/>
      <c r="E9" s="14"/>
      <c r="F9" s="13"/>
      <c r="G9" s="13"/>
      <c r="H9" s="16"/>
      <c r="I9" s="13"/>
    </row>
    <row r="10" spans="1:9" ht="15">
      <c r="A10" s="5" t="s">
        <v>75</v>
      </c>
      <c r="B10" s="13">
        <f>SUM(B11:B14)</f>
        <v>105000</v>
      </c>
      <c r="C10" s="13">
        <f>SUM(C11:C14)</f>
        <v>38000</v>
      </c>
      <c r="D10" s="15">
        <v>132</v>
      </c>
      <c r="E10" s="13">
        <f>SUM(E11:E14)</f>
        <v>5016000</v>
      </c>
      <c r="F10" s="13"/>
      <c r="G10" s="13">
        <f>SUM(G11:G14)</f>
        <v>66500</v>
      </c>
      <c r="H10" s="16">
        <v>16.5</v>
      </c>
      <c r="I10" s="13">
        <f>SUM(I11:I14)</f>
        <v>1095000</v>
      </c>
    </row>
    <row r="11" spans="1:9" ht="15">
      <c r="A11" s="29" t="s">
        <v>76</v>
      </c>
      <c r="B11" s="20">
        <v>41400</v>
      </c>
      <c r="C11" s="20">
        <v>17100</v>
      </c>
      <c r="D11" s="21">
        <v>118.1</v>
      </c>
      <c r="E11" s="20">
        <v>2020000</v>
      </c>
      <c r="F11" s="5"/>
      <c r="G11" s="18">
        <v>24000</v>
      </c>
      <c r="H11" s="19">
        <v>14.5</v>
      </c>
      <c r="I11" s="18">
        <v>348000</v>
      </c>
    </row>
    <row r="12" spans="1:9" ht="15">
      <c r="A12" s="29" t="s">
        <v>77</v>
      </c>
      <c r="B12" s="18">
        <v>28500</v>
      </c>
      <c r="C12" s="18">
        <v>6900</v>
      </c>
      <c r="D12" s="19">
        <v>151.6</v>
      </c>
      <c r="E12" s="18">
        <v>1046000</v>
      </c>
      <c r="F12" s="20"/>
      <c r="G12" s="18">
        <v>21500</v>
      </c>
      <c r="H12" s="19">
        <v>19.5</v>
      </c>
      <c r="I12" s="18">
        <v>415000</v>
      </c>
    </row>
    <row r="13" spans="1:9" ht="15">
      <c r="A13" s="17" t="s">
        <v>78</v>
      </c>
      <c r="B13" s="18">
        <v>35100</v>
      </c>
      <c r="C13" s="18">
        <v>14000</v>
      </c>
      <c r="D13" s="19">
        <v>139.3</v>
      </c>
      <c r="E13" s="18">
        <v>1950000</v>
      </c>
      <c r="F13" s="20"/>
      <c r="G13" s="18">
        <v>21000</v>
      </c>
      <c r="H13" s="19">
        <v>16</v>
      </c>
      <c r="I13" s="18">
        <v>332000</v>
      </c>
    </row>
    <row r="14" spans="1:9" ht="15">
      <c r="A14" s="17" t="s">
        <v>79</v>
      </c>
      <c r="B14" s="14" t="s">
        <v>67</v>
      </c>
      <c r="C14" s="14" t="s">
        <v>67</v>
      </c>
      <c r="D14" s="30" t="s">
        <v>67</v>
      </c>
      <c r="E14" s="30" t="s">
        <v>67</v>
      </c>
      <c r="F14" s="13"/>
      <c r="G14" s="30" t="s">
        <v>67</v>
      </c>
      <c r="H14" s="15" t="s">
        <v>67</v>
      </c>
      <c r="I14" s="30" t="s">
        <v>67</v>
      </c>
    </row>
    <row r="15" spans="1:9" ht="15">
      <c r="A15" s="5"/>
      <c r="B15" s="13"/>
      <c r="C15" s="14"/>
      <c r="D15" s="15"/>
      <c r="E15" s="14"/>
      <c r="F15" s="13"/>
      <c r="G15" s="13"/>
      <c r="H15" s="16"/>
      <c r="I15" s="13"/>
    </row>
    <row r="16" spans="1:9" ht="15">
      <c r="A16" s="5" t="s">
        <v>80</v>
      </c>
      <c r="B16" s="18" t="s">
        <v>67</v>
      </c>
      <c r="C16" s="18" t="s">
        <v>67</v>
      </c>
      <c r="D16" s="19" t="s">
        <v>67</v>
      </c>
      <c r="E16" s="18" t="s">
        <v>67</v>
      </c>
      <c r="F16" s="13"/>
      <c r="G16" s="13">
        <f>SUM(G17:G22)</f>
        <v>26300</v>
      </c>
      <c r="H16" s="16">
        <v>18</v>
      </c>
      <c r="I16" s="13">
        <f>SUM(I17:I22)</f>
        <v>471000</v>
      </c>
    </row>
    <row r="17" spans="1:9" ht="15">
      <c r="A17" s="29" t="s">
        <v>81</v>
      </c>
      <c r="B17" s="18" t="s">
        <v>65</v>
      </c>
      <c r="C17" s="18" t="s">
        <v>65</v>
      </c>
      <c r="D17" s="18" t="s">
        <v>65</v>
      </c>
      <c r="E17" s="18" t="s">
        <v>65</v>
      </c>
      <c r="F17" s="20"/>
      <c r="G17" s="18">
        <v>14000</v>
      </c>
      <c r="H17" s="19">
        <v>19</v>
      </c>
      <c r="I17" s="18">
        <v>267000</v>
      </c>
    </row>
    <row r="18" spans="1:9" ht="15">
      <c r="A18" s="29" t="s">
        <v>82</v>
      </c>
      <c r="B18" s="18" t="s">
        <v>65</v>
      </c>
      <c r="C18" s="18" t="s">
        <v>65</v>
      </c>
      <c r="D18" s="18" t="s">
        <v>65</v>
      </c>
      <c r="E18" s="18" t="s">
        <v>65</v>
      </c>
      <c r="F18" s="20"/>
      <c r="G18" s="18" t="s">
        <v>65</v>
      </c>
      <c r="H18" s="19" t="s">
        <v>65</v>
      </c>
      <c r="I18" s="18" t="s">
        <v>65</v>
      </c>
    </row>
    <row r="19" spans="1:9" ht="15">
      <c r="A19" s="29" t="s">
        <v>83</v>
      </c>
      <c r="B19" s="18" t="s">
        <v>65</v>
      </c>
      <c r="C19" s="18" t="s">
        <v>65</v>
      </c>
      <c r="D19" s="18" t="s">
        <v>65</v>
      </c>
      <c r="E19" s="18" t="s">
        <v>65</v>
      </c>
      <c r="F19" s="20"/>
      <c r="G19" s="18" t="s">
        <v>65</v>
      </c>
      <c r="H19" s="19" t="s">
        <v>65</v>
      </c>
      <c r="I19" s="18" t="s">
        <v>65</v>
      </c>
    </row>
    <row r="20" spans="1:9" ht="15">
      <c r="A20" s="17" t="s">
        <v>84</v>
      </c>
      <c r="B20" s="18" t="s">
        <v>65</v>
      </c>
      <c r="C20" s="18" t="s">
        <v>65</v>
      </c>
      <c r="D20" s="18" t="s">
        <v>65</v>
      </c>
      <c r="E20" s="18" t="s">
        <v>65</v>
      </c>
      <c r="F20" s="20"/>
      <c r="G20" s="18" t="s">
        <v>65</v>
      </c>
      <c r="H20" s="19" t="s">
        <v>65</v>
      </c>
      <c r="I20" s="18" t="s">
        <v>65</v>
      </c>
    </row>
    <row r="21" spans="1:9" ht="15">
      <c r="A21" s="17" t="s">
        <v>85</v>
      </c>
      <c r="B21" s="18" t="s">
        <v>65</v>
      </c>
      <c r="C21" s="18" t="s">
        <v>65</v>
      </c>
      <c r="D21" s="18" t="s">
        <v>65</v>
      </c>
      <c r="E21" s="18" t="s">
        <v>65</v>
      </c>
      <c r="F21" s="20"/>
      <c r="G21" s="18" t="s">
        <v>65</v>
      </c>
      <c r="H21" s="19" t="s">
        <v>65</v>
      </c>
      <c r="I21" s="18" t="s">
        <v>65</v>
      </c>
    </row>
    <row r="22" spans="1:9" ht="15">
      <c r="A22" s="17" t="s">
        <v>79</v>
      </c>
      <c r="B22" s="18" t="s">
        <v>67</v>
      </c>
      <c r="C22" s="18" t="s">
        <v>67</v>
      </c>
      <c r="D22" s="19" t="s">
        <v>67</v>
      </c>
      <c r="E22" s="18" t="s">
        <v>67</v>
      </c>
      <c r="F22" s="13"/>
      <c r="G22" s="13">
        <v>12300</v>
      </c>
      <c r="H22" s="16">
        <v>16.5</v>
      </c>
      <c r="I22" s="13">
        <v>204000</v>
      </c>
    </row>
    <row r="23" spans="1:9" ht="15">
      <c r="A23" s="5"/>
      <c r="B23" s="13"/>
      <c r="C23" s="14"/>
      <c r="D23" s="15"/>
      <c r="E23" s="14"/>
      <c r="F23" s="13"/>
      <c r="G23" s="13"/>
      <c r="H23" s="16"/>
      <c r="I23" s="13"/>
    </row>
    <row r="24" spans="1:9" ht="15">
      <c r="A24" s="5" t="s">
        <v>86</v>
      </c>
      <c r="B24" s="13">
        <f>SUM(B25:B36)</f>
        <v>428000</v>
      </c>
      <c r="C24" s="13">
        <f>SUM(C25:C36)</f>
        <v>257000</v>
      </c>
      <c r="D24" s="15">
        <v>121.1</v>
      </c>
      <c r="E24" s="13">
        <f>SUM(E25:E36)</f>
        <v>31131000</v>
      </c>
      <c r="F24" s="13"/>
      <c r="G24" s="13">
        <f>SUM(G25:G36)</f>
        <v>161500</v>
      </c>
      <c r="H24" s="16">
        <v>15</v>
      </c>
      <c r="I24" s="13">
        <f>SUM(I25:I36)</f>
        <v>2395000</v>
      </c>
    </row>
    <row r="25" spans="1:9" ht="15">
      <c r="A25" s="29" t="s">
        <v>87</v>
      </c>
      <c r="B25" s="18">
        <v>27100</v>
      </c>
      <c r="C25" s="18">
        <v>11400</v>
      </c>
      <c r="D25" s="19">
        <v>120.8</v>
      </c>
      <c r="E25" s="18">
        <v>1377000</v>
      </c>
      <c r="F25" s="5"/>
      <c r="G25" s="18">
        <v>15500</v>
      </c>
      <c r="H25" s="19">
        <v>14.5</v>
      </c>
      <c r="I25" s="18">
        <v>225000</v>
      </c>
    </row>
    <row r="26" spans="1:9" ht="15">
      <c r="A26" s="29" t="s">
        <v>88</v>
      </c>
      <c r="B26" s="18">
        <v>53600</v>
      </c>
      <c r="C26" s="18">
        <v>30200</v>
      </c>
      <c r="D26" s="19">
        <v>118.2</v>
      </c>
      <c r="E26" s="18">
        <v>3570000</v>
      </c>
      <c r="F26" s="5"/>
      <c r="G26" s="18">
        <v>22000</v>
      </c>
      <c r="H26" s="19">
        <v>13.5</v>
      </c>
      <c r="I26" s="18">
        <v>293000</v>
      </c>
    </row>
    <row r="27" spans="1:9" ht="15">
      <c r="A27" s="29" t="s">
        <v>89</v>
      </c>
      <c r="B27" s="18">
        <v>65000</v>
      </c>
      <c r="C27" s="18">
        <v>30500</v>
      </c>
      <c r="D27" s="19">
        <v>122.8</v>
      </c>
      <c r="E27" s="18">
        <v>3746000</v>
      </c>
      <c r="F27" s="20"/>
      <c r="G27" s="18">
        <v>33000</v>
      </c>
      <c r="H27" s="19">
        <v>14.5</v>
      </c>
      <c r="I27" s="18">
        <v>472000</v>
      </c>
    </row>
    <row r="28" spans="1:9" ht="15">
      <c r="A28" s="29" t="s">
        <v>90</v>
      </c>
      <c r="B28" s="18">
        <v>27100</v>
      </c>
      <c r="C28" s="18">
        <v>22700</v>
      </c>
      <c r="D28" s="19">
        <v>112.4</v>
      </c>
      <c r="E28" s="18">
        <v>2552000</v>
      </c>
      <c r="F28" s="5"/>
      <c r="G28" s="18" t="s">
        <v>65</v>
      </c>
      <c r="H28" s="19" t="s">
        <v>65</v>
      </c>
      <c r="I28" s="18" t="s">
        <v>65</v>
      </c>
    </row>
    <row r="29" spans="1:9" ht="15">
      <c r="A29" s="29" t="s">
        <v>91</v>
      </c>
      <c r="B29" s="18">
        <v>37600</v>
      </c>
      <c r="C29" s="18">
        <v>28000</v>
      </c>
      <c r="D29" s="19">
        <v>132.8</v>
      </c>
      <c r="E29" s="18">
        <v>3718000</v>
      </c>
      <c r="F29" s="20"/>
      <c r="G29" s="18">
        <v>8000</v>
      </c>
      <c r="H29" s="19">
        <v>14.5</v>
      </c>
      <c r="I29" s="18">
        <v>114000</v>
      </c>
    </row>
    <row r="30" spans="1:9" ht="15">
      <c r="A30" s="29" t="s">
        <v>92</v>
      </c>
      <c r="B30" s="18">
        <v>44300</v>
      </c>
      <c r="C30" s="18">
        <v>30100</v>
      </c>
      <c r="D30" s="19">
        <v>109.3</v>
      </c>
      <c r="E30" s="18">
        <v>3289000</v>
      </c>
      <c r="F30" s="20"/>
      <c r="G30" s="18">
        <v>13000</v>
      </c>
      <c r="H30" s="19">
        <v>9.9</v>
      </c>
      <c r="I30" s="18">
        <v>129000</v>
      </c>
    </row>
    <row r="31" spans="1:9" ht="15">
      <c r="A31" s="29" t="s">
        <v>93</v>
      </c>
      <c r="B31" s="18" t="s">
        <v>65</v>
      </c>
      <c r="C31" s="18" t="s">
        <v>65</v>
      </c>
      <c r="D31" s="19" t="s">
        <v>65</v>
      </c>
      <c r="E31" s="18" t="s">
        <v>65</v>
      </c>
      <c r="F31" s="20"/>
      <c r="G31" s="18">
        <v>7200</v>
      </c>
      <c r="H31" s="19">
        <v>16</v>
      </c>
      <c r="I31" s="18">
        <v>114000</v>
      </c>
    </row>
    <row r="32" spans="1:9" ht="15">
      <c r="A32" s="17" t="s">
        <v>94</v>
      </c>
      <c r="B32" s="18">
        <v>27900</v>
      </c>
      <c r="C32" s="18">
        <v>21300</v>
      </c>
      <c r="D32" s="19">
        <v>96.3</v>
      </c>
      <c r="E32" s="18">
        <v>2051000</v>
      </c>
      <c r="F32" s="20"/>
      <c r="G32" s="18" t="s">
        <v>65</v>
      </c>
      <c r="H32" s="19" t="s">
        <v>65</v>
      </c>
      <c r="I32" s="18" t="s">
        <v>65</v>
      </c>
    </row>
    <row r="33" spans="1:9" ht="15">
      <c r="A33" s="17" t="s">
        <v>95</v>
      </c>
      <c r="B33" s="20">
        <v>30000</v>
      </c>
      <c r="C33" s="20">
        <v>25500</v>
      </c>
      <c r="D33" s="21">
        <v>134.7</v>
      </c>
      <c r="E33" s="20">
        <v>3434000</v>
      </c>
      <c r="F33" s="5"/>
      <c r="G33" s="18" t="s">
        <v>65</v>
      </c>
      <c r="H33" s="19" t="s">
        <v>65</v>
      </c>
      <c r="I33" s="18" t="s">
        <v>65</v>
      </c>
    </row>
    <row r="34" spans="1:9" ht="15">
      <c r="A34" s="17" t="s">
        <v>96</v>
      </c>
      <c r="B34" s="18">
        <v>58200</v>
      </c>
      <c r="C34" s="18">
        <v>14900</v>
      </c>
      <c r="D34" s="19">
        <v>148.6</v>
      </c>
      <c r="E34" s="18">
        <v>2214000</v>
      </c>
      <c r="F34" s="5"/>
      <c r="G34" s="20">
        <v>43000</v>
      </c>
      <c r="H34" s="21">
        <v>19</v>
      </c>
      <c r="I34" s="20">
        <v>808000</v>
      </c>
    </row>
    <row r="35" spans="1:9" ht="15">
      <c r="A35" s="17" t="s">
        <v>97</v>
      </c>
      <c r="B35" s="18" t="s">
        <v>65</v>
      </c>
      <c r="C35" s="18" t="s">
        <v>65</v>
      </c>
      <c r="D35" s="18" t="s">
        <v>65</v>
      </c>
      <c r="E35" s="18" t="s">
        <v>65</v>
      </c>
      <c r="F35" s="20"/>
      <c r="G35" s="18">
        <v>5000</v>
      </c>
      <c r="H35" s="19">
        <v>11.5</v>
      </c>
      <c r="I35" s="18">
        <v>57000</v>
      </c>
    </row>
    <row r="36" spans="1:9" ht="15">
      <c r="A36" s="17" t="s">
        <v>79</v>
      </c>
      <c r="B36" s="13">
        <v>57200</v>
      </c>
      <c r="C36" s="14">
        <v>42400</v>
      </c>
      <c r="D36" s="15">
        <v>122.2</v>
      </c>
      <c r="E36" s="14">
        <v>5180000</v>
      </c>
      <c r="F36" s="13"/>
      <c r="G36" s="13">
        <v>14800</v>
      </c>
      <c r="H36" s="16">
        <v>12.5</v>
      </c>
      <c r="I36" s="13">
        <v>183000</v>
      </c>
    </row>
    <row r="37" spans="1:9" ht="15">
      <c r="A37" s="5"/>
      <c r="B37" s="13"/>
      <c r="C37" s="14"/>
      <c r="D37" s="15"/>
      <c r="E37" s="14"/>
      <c r="F37" s="13"/>
      <c r="G37" s="13"/>
      <c r="H37" s="16"/>
      <c r="I37" s="13"/>
    </row>
    <row r="38" spans="1:9" ht="15">
      <c r="A38" s="5" t="s">
        <v>98</v>
      </c>
      <c r="B38" s="13">
        <f>SUM(B39:B48)</f>
        <v>246000</v>
      </c>
      <c r="C38" s="13">
        <f>SUM(C39:C48)</f>
        <v>134000</v>
      </c>
      <c r="D38" s="15">
        <v>142.4</v>
      </c>
      <c r="E38" s="13">
        <f>SUM(E39:E48)</f>
        <v>19076000</v>
      </c>
      <c r="F38" s="13"/>
      <c r="G38" s="13">
        <f>SUM(G39:G48)</f>
        <v>106600</v>
      </c>
      <c r="H38" s="16">
        <v>16.5</v>
      </c>
      <c r="I38" s="13">
        <f>SUM(I39:I48)</f>
        <v>1739000</v>
      </c>
    </row>
    <row r="39" spans="1:9" ht="15">
      <c r="A39" s="29" t="s">
        <v>99</v>
      </c>
      <c r="B39" s="20">
        <v>65000</v>
      </c>
      <c r="C39" s="20">
        <v>36300</v>
      </c>
      <c r="D39" s="21">
        <v>141.2</v>
      </c>
      <c r="E39" s="20">
        <v>5125000</v>
      </c>
      <c r="F39" s="20"/>
      <c r="G39" s="18">
        <v>26800</v>
      </c>
      <c r="H39" s="19">
        <v>15</v>
      </c>
      <c r="I39" s="18">
        <v>407000</v>
      </c>
    </row>
    <row r="40" spans="1:9" ht="15">
      <c r="A40" s="29" t="s">
        <v>100</v>
      </c>
      <c r="B40" s="18">
        <v>16400</v>
      </c>
      <c r="C40" s="18">
        <v>7100</v>
      </c>
      <c r="D40" s="19">
        <v>142.1</v>
      </c>
      <c r="E40" s="18">
        <v>1009000</v>
      </c>
      <c r="F40" s="20"/>
      <c r="G40" s="18">
        <v>9200</v>
      </c>
      <c r="H40" s="19">
        <v>13</v>
      </c>
      <c r="I40" s="18">
        <v>118000</v>
      </c>
    </row>
    <row r="41" spans="1:9" ht="15">
      <c r="A41" s="29" t="s">
        <v>101</v>
      </c>
      <c r="B41" s="18" t="s">
        <v>65</v>
      </c>
      <c r="C41" s="18" t="s">
        <v>65</v>
      </c>
      <c r="D41" s="19" t="s">
        <v>65</v>
      </c>
      <c r="E41" s="18" t="s">
        <v>65</v>
      </c>
      <c r="F41" s="20"/>
      <c r="G41" s="18">
        <v>10900</v>
      </c>
      <c r="H41" s="19">
        <v>17.5</v>
      </c>
      <c r="I41" s="18">
        <v>193000</v>
      </c>
    </row>
    <row r="42" spans="1:9" ht="15">
      <c r="A42" s="29" t="s">
        <v>102</v>
      </c>
      <c r="B42" s="18" t="s">
        <v>65</v>
      </c>
      <c r="C42" s="18" t="s">
        <v>65</v>
      </c>
      <c r="D42" s="19" t="s">
        <v>65</v>
      </c>
      <c r="E42" s="18" t="s">
        <v>65</v>
      </c>
      <c r="F42" s="20"/>
      <c r="G42" s="18" t="s">
        <v>65</v>
      </c>
      <c r="H42" s="19" t="s">
        <v>65</v>
      </c>
      <c r="I42" s="18" t="s">
        <v>65</v>
      </c>
    </row>
    <row r="43" spans="1:9" ht="15">
      <c r="A43" s="29" t="s">
        <v>103</v>
      </c>
      <c r="B43" s="18">
        <v>27400</v>
      </c>
      <c r="C43" s="18">
        <v>13800</v>
      </c>
      <c r="D43" s="19">
        <v>149.7</v>
      </c>
      <c r="E43" s="18">
        <v>2066000</v>
      </c>
      <c r="F43" s="5"/>
      <c r="G43" s="18">
        <v>13100</v>
      </c>
      <c r="H43" s="19">
        <v>18</v>
      </c>
      <c r="I43" s="18">
        <v>236000</v>
      </c>
    </row>
    <row r="44" spans="1:9" ht="15">
      <c r="A44" s="29" t="s">
        <v>104</v>
      </c>
      <c r="B44" s="20">
        <v>39100</v>
      </c>
      <c r="C44" s="20">
        <v>26300</v>
      </c>
      <c r="D44" s="21">
        <v>149.4</v>
      </c>
      <c r="E44" s="20">
        <v>3930000</v>
      </c>
      <c r="F44" s="5"/>
      <c r="G44" s="18" t="s">
        <v>65</v>
      </c>
      <c r="H44" s="19" t="s">
        <v>65</v>
      </c>
      <c r="I44" s="18" t="s">
        <v>65</v>
      </c>
    </row>
    <row r="45" spans="1:9" ht="15">
      <c r="A45" s="29" t="s">
        <v>105</v>
      </c>
      <c r="B45" s="20">
        <v>34700</v>
      </c>
      <c r="C45" s="20">
        <v>19500</v>
      </c>
      <c r="D45" s="21">
        <v>126.5</v>
      </c>
      <c r="E45" s="20">
        <v>2467000</v>
      </c>
      <c r="F45" s="5"/>
      <c r="G45" s="18">
        <v>14100</v>
      </c>
      <c r="H45" s="19">
        <v>15.5</v>
      </c>
      <c r="I45" s="18">
        <v>216000</v>
      </c>
    </row>
    <row r="46" spans="1:9" ht="15">
      <c r="A46" s="29" t="s">
        <v>106</v>
      </c>
      <c r="B46" s="18">
        <v>12400</v>
      </c>
      <c r="C46" s="18">
        <v>8000</v>
      </c>
      <c r="D46" s="19">
        <v>145.9</v>
      </c>
      <c r="E46" s="18">
        <v>1167000</v>
      </c>
      <c r="F46" s="20"/>
      <c r="G46" s="18">
        <v>4300</v>
      </c>
      <c r="H46" s="19">
        <v>17</v>
      </c>
      <c r="I46" s="18">
        <v>73000</v>
      </c>
    </row>
    <row r="47" spans="1:9" ht="15">
      <c r="A47" s="29" t="s">
        <v>107</v>
      </c>
      <c r="B47" s="18">
        <v>16100</v>
      </c>
      <c r="C47" s="18">
        <v>7800</v>
      </c>
      <c r="D47" s="19">
        <v>151.8</v>
      </c>
      <c r="E47" s="18">
        <v>1184000</v>
      </c>
      <c r="F47" s="20"/>
      <c r="G47" s="18" t="s">
        <v>65</v>
      </c>
      <c r="H47" s="19" t="s">
        <v>65</v>
      </c>
      <c r="I47" s="18" t="s">
        <v>65</v>
      </c>
    </row>
    <row r="48" spans="1:9" ht="15">
      <c r="A48" s="17" t="s">
        <v>79</v>
      </c>
      <c r="B48" s="13">
        <v>34900</v>
      </c>
      <c r="C48" s="14">
        <v>15200</v>
      </c>
      <c r="D48" s="15">
        <v>140</v>
      </c>
      <c r="E48" s="14">
        <v>2128000</v>
      </c>
      <c r="F48" s="13"/>
      <c r="G48" s="13">
        <v>28200</v>
      </c>
      <c r="H48" s="16">
        <v>17.5</v>
      </c>
      <c r="I48" s="13">
        <v>496000</v>
      </c>
    </row>
    <row r="49" spans="1:9" ht="15">
      <c r="A49" s="5"/>
      <c r="B49" s="13"/>
      <c r="C49" s="14"/>
      <c r="D49" s="15"/>
      <c r="E49" s="14"/>
      <c r="F49" s="13"/>
      <c r="G49" s="13"/>
      <c r="H49" s="16"/>
      <c r="I49" s="13"/>
    </row>
    <row r="50" spans="1:9" ht="15">
      <c r="A50" s="5" t="s">
        <v>108</v>
      </c>
      <c r="B50" s="13">
        <f>SUM(B51:B59)</f>
        <v>84000</v>
      </c>
      <c r="C50" s="13">
        <f>SUM(C51:C59)</f>
        <v>34600</v>
      </c>
      <c r="D50" s="15">
        <v>144.2</v>
      </c>
      <c r="E50" s="13">
        <f>SUM(E51:E59)</f>
        <v>4990000</v>
      </c>
      <c r="F50" s="13"/>
      <c r="G50" s="13">
        <f>SUM(G51:G59)</f>
        <v>48200</v>
      </c>
      <c r="H50" s="16">
        <v>18</v>
      </c>
      <c r="I50" s="13">
        <f>SUM(I51:I59)</f>
        <v>867000</v>
      </c>
    </row>
    <row r="51" spans="1:9" ht="15">
      <c r="A51" s="29" t="s">
        <v>109</v>
      </c>
      <c r="B51" s="18">
        <v>3300</v>
      </c>
      <c r="C51" s="18">
        <v>1200</v>
      </c>
      <c r="D51" s="19">
        <v>115.8</v>
      </c>
      <c r="E51" s="18">
        <v>139000</v>
      </c>
      <c r="F51" s="20"/>
      <c r="G51" s="18">
        <v>2000</v>
      </c>
      <c r="H51" s="19">
        <v>15</v>
      </c>
      <c r="I51" s="18">
        <v>30000</v>
      </c>
    </row>
    <row r="52" spans="1:9" ht="15">
      <c r="A52" s="29" t="s">
        <v>110</v>
      </c>
      <c r="B52" s="18" t="s">
        <v>65</v>
      </c>
      <c r="C52" s="18" t="s">
        <v>65</v>
      </c>
      <c r="D52" s="19" t="s">
        <v>65</v>
      </c>
      <c r="E52" s="18" t="s">
        <v>65</v>
      </c>
      <c r="F52" s="20"/>
      <c r="G52" s="18">
        <v>1500</v>
      </c>
      <c r="H52" s="19">
        <v>17</v>
      </c>
      <c r="I52" s="18">
        <v>25500</v>
      </c>
    </row>
    <row r="53" spans="1:9" ht="15">
      <c r="A53" s="29" t="s">
        <v>111</v>
      </c>
      <c r="B53" s="18">
        <v>18000</v>
      </c>
      <c r="C53" s="18">
        <v>8700</v>
      </c>
      <c r="D53" s="19">
        <v>170.3</v>
      </c>
      <c r="E53" s="18">
        <v>1482000</v>
      </c>
      <c r="F53" s="5"/>
      <c r="G53" s="20">
        <v>9200</v>
      </c>
      <c r="H53" s="21">
        <v>19.5</v>
      </c>
      <c r="I53" s="20">
        <v>180000</v>
      </c>
    </row>
    <row r="54" spans="1:9" ht="15">
      <c r="A54" s="17" t="s">
        <v>112</v>
      </c>
      <c r="B54" s="18">
        <v>11300</v>
      </c>
      <c r="C54" s="18">
        <v>7400</v>
      </c>
      <c r="D54" s="19">
        <v>128.9</v>
      </c>
      <c r="E54" s="18">
        <v>954000</v>
      </c>
      <c r="F54" s="20"/>
      <c r="G54" s="18">
        <v>3800</v>
      </c>
      <c r="H54" s="19">
        <v>15.5</v>
      </c>
      <c r="I54" s="18">
        <v>59000</v>
      </c>
    </row>
    <row r="55" spans="1:9" ht="15">
      <c r="A55" s="17" t="s">
        <v>113</v>
      </c>
      <c r="B55" s="18">
        <v>10700</v>
      </c>
      <c r="C55" s="18">
        <v>3400</v>
      </c>
      <c r="D55" s="19">
        <v>165.6</v>
      </c>
      <c r="E55" s="18">
        <v>563000</v>
      </c>
      <c r="F55" s="20"/>
      <c r="G55" s="18">
        <v>7200</v>
      </c>
      <c r="H55" s="19">
        <v>17</v>
      </c>
      <c r="I55" s="18">
        <v>121000</v>
      </c>
    </row>
    <row r="56" spans="1:9" ht="15">
      <c r="A56" s="17" t="s">
        <v>114</v>
      </c>
      <c r="B56" s="18" t="s">
        <v>65</v>
      </c>
      <c r="C56" s="18" t="s">
        <v>65</v>
      </c>
      <c r="D56" s="19" t="s">
        <v>65</v>
      </c>
      <c r="E56" s="18" t="s">
        <v>65</v>
      </c>
      <c r="F56" s="20"/>
      <c r="G56" s="18">
        <v>300</v>
      </c>
      <c r="H56" s="19">
        <v>15</v>
      </c>
      <c r="I56" s="18">
        <v>4500</v>
      </c>
    </row>
    <row r="57" spans="1:9" ht="15">
      <c r="A57" s="17" t="s">
        <v>115</v>
      </c>
      <c r="B57" s="18">
        <v>9500</v>
      </c>
      <c r="C57" s="18">
        <v>3700</v>
      </c>
      <c r="D57" s="19">
        <v>154.6</v>
      </c>
      <c r="E57" s="18">
        <v>572000</v>
      </c>
      <c r="F57" s="20"/>
      <c r="G57" s="18">
        <v>5700</v>
      </c>
      <c r="H57" s="19">
        <v>18</v>
      </c>
      <c r="I57" s="18">
        <v>103000</v>
      </c>
    </row>
    <row r="58" spans="1:9" ht="15">
      <c r="A58" s="17" t="s">
        <v>116</v>
      </c>
      <c r="B58" s="18">
        <v>27800</v>
      </c>
      <c r="C58" s="18">
        <v>8700</v>
      </c>
      <c r="D58" s="19">
        <v>131</v>
      </c>
      <c r="E58" s="18">
        <v>1140000</v>
      </c>
      <c r="F58" s="20"/>
      <c r="G58" s="18">
        <v>18500</v>
      </c>
      <c r="H58" s="19">
        <v>18.5</v>
      </c>
      <c r="I58" s="18">
        <v>344000</v>
      </c>
    </row>
    <row r="59" spans="1:9" ht="15">
      <c r="A59" s="17" t="s">
        <v>79</v>
      </c>
      <c r="B59" s="13">
        <v>3400</v>
      </c>
      <c r="C59" s="14">
        <v>1500</v>
      </c>
      <c r="D59" s="15">
        <v>93.3</v>
      </c>
      <c r="E59" s="14">
        <v>140000</v>
      </c>
      <c r="F59" s="13"/>
      <c r="G59" s="14" t="s">
        <v>67</v>
      </c>
      <c r="H59" s="15" t="s">
        <v>67</v>
      </c>
      <c r="I59" s="14" t="s">
        <v>67</v>
      </c>
    </row>
    <row r="60" spans="1:9" ht="15">
      <c r="A60" s="5"/>
      <c r="B60" s="13"/>
      <c r="C60" s="14"/>
      <c r="D60" s="15"/>
      <c r="E60" s="14"/>
      <c r="F60" s="13"/>
      <c r="G60" s="13"/>
      <c r="H60" s="16"/>
      <c r="I60" s="13"/>
    </row>
    <row r="61" spans="1:9" ht="15">
      <c r="A61" s="5" t="s">
        <v>117</v>
      </c>
      <c r="B61" s="13">
        <f>SUM(B62:B66)</f>
        <v>114000</v>
      </c>
      <c r="C61" s="13">
        <f>SUM(C62:C66)</f>
        <v>49500</v>
      </c>
      <c r="D61" s="15">
        <v>122.4</v>
      </c>
      <c r="E61" s="13">
        <f>SUM(E62:E66)</f>
        <v>6057000</v>
      </c>
      <c r="F61" s="13"/>
      <c r="G61" s="13">
        <f>SUM(G62:G66)</f>
        <v>63600</v>
      </c>
      <c r="H61" s="16">
        <v>16</v>
      </c>
      <c r="I61" s="13">
        <f>SUM(I62:I66)</f>
        <v>1006000</v>
      </c>
    </row>
    <row r="62" spans="1:9" ht="15">
      <c r="A62" s="29" t="s">
        <v>118</v>
      </c>
      <c r="B62" s="18">
        <v>15700</v>
      </c>
      <c r="C62" s="18">
        <v>8200</v>
      </c>
      <c r="D62" s="19">
        <v>107.4</v>
      </c>
      <c r="E62" s="18">
        <v>881000</v>
      </c>
      <c r="F62" s="20"/>
      <c r="G62" s="18">
        <v>7400</v>
      </c>
      <c r="H62" s="19">
        <v>14.5</v>
      </c>
      <c r="I62" s="18">
        <v>109000</v>
      </c>
    </row>
    <row r="63" spans="1:9" ht="15">
      <c r="A63" s="29" t="s">
        <v>119</v>
      </c>
      <c r="B63" s="18">
        <v>24700</v>
      </c>
      <c r="C63" s="18">
        <v>11800</v>
      </c>
      <c r="D63" s="19">
        <v>156.5</v>
      </c>
      <c r="E63" s="18">
        <v>1847000</v>
      </c>
      <c r="F63" s="20"/>
      <c r="G63" s="18">
        <v>12300</v>
      </c>
      <c r="H63" s="19">
        <v>18</v>
      </c>
      <c r="I63" s="18">
        <v>220000</v>
      </c>
    </row>
    <row r="64" spans="1:9" ht="15">
      <c r="A64" s="29" t="s">
        <v>120</v>
      </c>
      <c r="B64" s="18">
        <v>26700</v>
      </c>
      <c r="C64" s="18">
        <v>10000</v>
      </c>
      <c r="D64" s="19">
        <v>133</v>
      </c>
      <c r="E64" s="18">
        <v>1330000</v>
      </c>
      <c r="F64" s="20"/>
      <c r="G64" s="20">
        <v>16700</v>
      </c>
      <c r="H64" s="21">
        <v>18</v>
      </c>
      <c r="I64" s="20">
        <v>302000</v>
      </c>
    </row>
    <row r="65" spans="1:9" ht="15">
      <c r="A65" s="17" t="s">
        <v>121</v>
      </c>
      <c r="B65" s="20">
        <v>46900</v>
      </c>
      <c r="C65" s="20">
        <v>19500</v>
      </c>
      <c r="D65" s="21">
        <v>102.5</v>
      </c>
      <c r="E65" s="20">
        <v>1999000</v>
      </c>
      <c r="F65" s="5"/>
      <c r="G65" s="18">
        <v>27200</v>
      </c>
      <c r="H65" s="19">
        <v>14</v>
      </c>
      <c r="I65" s="18">
        <v>375000</v>
      </c>
    </row>
    <row r="66" spans="1:9" ht="15">
      <c r="A66" s="17" t="s">
        <v>79</v>
      </c>
      <c r="B66" s="14" t="s">
        <v>67</v>
      </c>
      <c r="C66" s="14" t="s">
        <v>67</v>
      </c>
      <c r="D66" s="14" t="s">
        <v>67</v>
      </c>
      <c r="E66" s="14" t="s">
        <v>67</v>
      </c>
      <c r="F66" s="13"/>
      <c r="G66" s="14" t="s">
        <v>67</v>
      </c>
      <c r="H66" s="15" t="s">
        <v>67</v>
      </c>
      <c r="I66" s="14" t="s">
        <v>67</v>
      </c>
    </row>
    <row r="67" spans="1:9" ht="15">
      <c r="A67" s="5"/>
      <c r="B67" s="13"/>
      <c r="C67" s="14"/>
      <c r="D67" s="15"/>
      <c r="E67" s="14"/>
      <c r="F67" s="13"/>
      <c r="G67" s="13"/>
      <c r="H67" s="16"/>
      <c r="I67" s="13"/>
    </row>
    <row r="68" spans="1:9" ht="15">
      <c r="A68" s="5" t="s">
        <v>122</v>
      </c>
      <c r="B68" s="18" t="s">
        <v>67</v>
      </c>
      <c r="C68" s="18" t="s">
        <v>67</v>
      </c>
      <c r="D68" s="18" t="s">
        <v>67</v>
      </c>
      <c r="E68" s="18" t="s">
        <v>67</v>
      </c>
      <c r="F68" s="13"/>
      <c r="G68" s="13">
        <f>SUM(G69:G74)</f>
        <v>20500</v>
      </c>
      <c r="H68" s="16">
        <v>14.5</v>
      </c>
      <c r="I68" s="13">
        <f>SUM(I69:I74)</f>
        <v>298000</v>
      </c>
    </row>
    <row r="69" spans="1:9" ht="15">
      <c r="A69" s="29" t="s">
        <v>123</v>
      </c>
      <c r="B69" s="18" t="s">
        <v>65</v>
      </c>
      <c r="C69" s="18" t="s">
        <v>65</v>
      </c>
      <c r="D69" s="18" t="s">
        <v>65</v>
      </c>
      <c r="E69" s="18" t="s">
        <v>65</v>
      </c>
      <c r="F69" s="20"/>
      <c r="G69" s="18">
        <v>3400</v>
      </c>
      <c r="H69" s="19">
        <v>18.5</v>
      </c>
      <c r="I69" s="18">
        <v>63000</v>
      </c>
    </row>
    <row r="70" spans="1:9" ht="15">
      <c r="A70" s="29" t="s">
        <v>124</v>
      </c>
      <c r="B70" s="18" t="s">
        <v>65</v>
      </c>
      <c r="C70" s="18" t="s">
        <v>65</v>
      </c>
      <c r="D70" s="18" t="s">
        <v>65</v>
      </c>
      <c r="E70" s="18" t="s">
        <v>65</v>
      </c>
      <c r="F70" s="20"/>
      <c r="G70" s="18" t="s">
        <v>65</v>
      </c>
      <c r="H70" s="19" t="s">
        <v>65</v>
      </c>
      <c r="I70" s="18" t="s">
        <v>65</v>
      </c>
    </row>
    <row r="71" spans="1:9" ht="15">
      <c r="A71" s="17" t="s">
        <v>125</v>
      </c>
      <c r="B71" s="18" t="s">
        <v>65</v>
      </c>
      <c r="C71" s="18" t="s">
        <v>65</v>
      </c>
      <c r="D71" s="18" t="s">
        <v>65</v>
      </c>
      <c r="E71" s="18" t="s">
        <v>65</v>
      </c>
      <c r="F71" s="20"/>
      <c r="G71" s="18" t="s">
        <v>65</v>
      </c>
      <c r="H71" s="19" t="s">
        <v>65</v>
      </c>
      <c r="I71" s="18" t="s">
        <v>65</v>
      </c>
    </row>
    <row r="72" spans="1:9" ht="15">
      <c r="A72" s="17" t="s">
        <v>126</v>
      </c>
      <c r="B72" s="18" t="s">
        <v>65</v>
      </c>
      <c r="C72" s="18" t="s">
        <v>65</v>
      </c>
      <c r="D72" s="18" t="s">
        <v>65</v>
      </c>
      <c r="E72" s="18" t="s">
        <v>65</v>
      </c>
      <c r="F72" s="20"/>
      <c r="G72" s="20">
        <v>3500</v>
      </c>
      <c r="H72" s="21">
        <v>16</v>
      </c>
      <c r="I72" s="20">
        <v>56000</v>
      </c>
    </row>
    <row r="73" spans="1:9" ht="15">
      <c r="A73" s="17" t="s">
        <v>127</v>
      </c>
      <c r="B73" s="18" t="s">
        <v>65</v>
      </c>
      <c r="C73" s="18" t="s">
        <v>65</v>
      </c>
      <c r="D73" s="18" t="s">
        <v>65</v>
      </c>
      <c r="E73" s="18" t="s">
        <v>65</v>
      </c>
      <c r="F73" s="20"/>
      <c r="G73" s="18">
        <v>8900</v>
      </c>
      <c r="H73" s="19">
        <v>14.5</v>
      </c>
      <c r="I73" s="18">
        <v>127000</v>
      </c>
    </row>
    <row r="74" spans="1:9" ht="15">
      <c r="A74" s="17" t="s">
        <v>79</v>
      </c>
      <c r="B74" s="18" t="s">
        <v>67</v>
      </c>
      <c r="C74" s="18" t="s">
        <v>67</v>
      </c>
      <c r="D74" s="18" t="s">
        <v>67</v>
      </c>
      <c r="E74" s="18" t="s">
        <v>67</v>
      </c>
      <c r="F74" s="13"/>
      <c r="G74" s="13">
        <v>4700</v>
      </c>
      <c r="H74" s="16">
        <v>11</v>
      </c>
      <c r="I74" s="13">
        <v>52000</v>
      </c>
    </row>
    <row r="75" spans="1:9" ht="15">
      <c r="A75" s="5"/>
      <c r="B75" s="13"/>
      <c r="C75" s="14"/>
      <c r="D75" s="15"/>
      <c r="E75" s="14"/>
      <c r="F75" s="13"/>
      <c r="G75" s="13"/>
      <c r="H75" s="16"/>
      <c r="I75" s="13"/>
    </row>
    <row r="76" spans="1:9" ht="15">
      <c r="A76" s="5" t="s">
        <v>128</v>
      </c>
      <c r="B76" s="13">
        <f>SUM(B77:B87)</f>
        <v>36000</v>
      </c>
      <c r="C76" s="13">
        <f>SUM(C77:C87)</f>
        <v>18300</v>
      </c>
      <c r="D76" s="15">
        <v>129.5</v>
      </c>
      <c r="E76" s="13">
        <f>SUM(E77:E87)</f>
        <v>2369000</v>
      </c>
      <c r="F76" s="13"/>
      <c r="G76" s="13">
        <f>SUM(G77:G87)</f>
        <v>16800</v>
      </c>
      <c r="H76" s="16">
        <v>17</v>
      </c>
      <c r="I76" s="13">
        <f>SUM(I77:I87)</f>
        <v>289000</v>
      </c>
    </row>
    <row r="77" spans="1:9" ht="15">
      <c r="A77" s="29" t="s">
        <v>129</v>
      </c>
      <c r="B77" s="18">
        <v>12400</v>
      </c>
      <c r="C77" s="18">
        <v>7200</v>
      </c>
      <c r="D77" s="19">
        <v>119.6</v>
      </c>
      <c r="E77" s="18">
        <v>861000</v>
      </c>
      <c r="F77" s="5"/>
      <c r="G77" s="18">
        <v>4900</v>
      </c>
      <c r="H77" s="19">
        <v>21</v>
      </c>
      <c r="I77" s="18">
        <v>102000</v>
      </c>
    </row>
    <row r="78" spans="1:9" ht="15">
      <c r="A78" s="29" t="s">
        <v>130</v>
      </c>
      <c r="B78" s="18">
        <v>6800</v>
      </c>
      <c r="C78" s="18">
        <v>1500</v>
      </c>
      <c r="D78" s="19">
        <v>118.7</v>
      </c>
      <c r="E78" s="18">
        <v>178000</v>
      </c>
      <c r="F78" s="20"/>
      <c r="G78" s="18">
        <v>5200</v>
      </c>
      <c r="H78" s="19">
        <v>15</v>
      </c>
      <c r="I78" s="18">
        <v>79000</v>
      </c>
    </row>
    <row r="79" spans="1:9" ht="15">
      <c r="A79" s="29" t="s">
        <v>131</v>
      </c>
      <c r="B79" s="18">
        <v>6600</v>
      </c>
      <c r="C79" s="18">
        <v>4700</v>
      </c>
      <c r="D79" s="19">
        <v>133</v>
      </c>
      <c r="E79" s="18">
        <v>625000</v>
      </c>
      <c r="F79" s="20"/>
      <c r="G79" s="18">
        <v>1700</v>
      </c>
      <c r="H79" s="19">
        <v>16</v>
      </c>
      <c r="I79" s="18">
        <v>27000</v>
      </c>
    </row>
    <row r="80" spans="1:9" ht="15">
      <c r="A80" s="29" t="s">
        <v>132</v>
      </c>
      <c r="B80" s="18" t="s">
        <v>65</v>
      </c>
      <c r="C80" s="18" t="s">
        <v>65</v>
      </c>
      <c r="D80" s="19" t="s">
        <v>65</v>
      </c>
      <c r="E80" s="18" t="s">
        <v>65</v>
      </c>
      <c r="F80" s="20"/>
      <c r="G80" s="18" t="s">
        <v>65</v>
      </c>
      <c r="H80" s="19" t="s">
        <v>65</v>
      </c>
      <c r="I80" s="18" t="s">
        <v>65</v>
      </c>
    </row>
    <row r="81" spans="1:9" ht="15">
      <c r="A81" s="29" t="s">
        <v>133</v>
      </c>
      <c r="B81" s="18">
        <v>6000</v>
      </c>
      <c r="C81" s="18">
        <v>2800</v>
      </c>
      <c r="D81" s="19">
        <v>153.9</v>
      </c>
      <c r="E81" s="18">
        <v>431000</v>
      </c>
      <c r="F81" s="20"/>
      <c r="G81" s="18">
        <v>3100</v>
      </c>
      <c r="H81" s="19">
        <v>17</v>
      </c>
      <c r="I81" s="18">
        <v>53000</v>
      </c>
    </row>
    <row r="82" spans="1:9" ht="15">
      <c r="A82" s="17" t="s">
        <v>134</v>
      </c>
      <c r="B82" s="18" t="s">
        <v>65</v>
      </c>
      <c r="C82" s="18" t="s">
        <v>65</v>
      </c>
      <c r="D82" s="18" t="s">
        <v>65</v>
      </c>
      <c r="E82" s="18" t="s">
        <v>65</v>
      </c>
      <c r="F82" s="20"/>
      <c r="G82" s="18" t="s">
        <v>65</v>
      </c>
      <c r="H82" s="19" t="s">
        <v>65</v>
      </c>
      <c r="I82" s="18" t="s">
        <v>65</v>
      </c>
    </row>
    <row r="83" spans="1:9" ht="15">
      <c r="A83" s="17" t="s">
        <v>135</v>
      </c>
      <c r="B83" s="18" t="s">
        <v>65</v>
      </c>
      <c r="C83" s="18" t="s">
        <v>65</v>
      </c>
      <c r="D83" s="18" t="s">
        <v>65</v>
      </c>
      <c r="E83" s="18" t="s">
        <v>65</v>
      </c>
      <c r="F83" s="20"/>
      <c r="G83" s="18" t="s">
        <v>65</v>
      </c>
      <c r="H83" s="19" t="s">
        <v>65</v>
      </c>
      <c r="I83" s="18" t="s">
        <v>65</v>
      </c>
    </row>
    <row r="84" spans="1:9" ht="15">
      <c r="A84" s="17" t="s">
        <v>136</v>
      </c>
      <c r="B84" s="18" t="s">
        <v>65</v>
      </c>
      <c r="C84" s="18" t="s">
        <v>65</v>
      </c>
      <c r="D84" s="18" t="s">
        <v>65</v>
      </c>
      <c r="E84" s="18" t="s">
        <v>65</v>
      </c>
      <c r="F84" s="20"/>
      <c r="G84" s="18">
        <v>1000</v>
      </c>
      <c r="H84" s="19">
        <v>16.5</v>
      </c>
      <c r="I84" s="18">
        <v>16500</v>
      </c>
    </row>
    <row r="85" spans="1:9" ht="15">
      <c r="A85" s="17" t="s">
        <v>137</v>
      </c>
      <c r="B85" s="18">
        <v>2000</v>
      </c>
      <c r="C85" s="18">
        <v>1300</v>
      </c>
      <c r="D85" s="19">
        <v>126.2</v>
      </c>
      <c r="E85" s="18">
        <v>164000</v>
      </c>
      <c r="F85" s="20"/>
      <c r="G85" s="18" t="s">
        <v>65</v>
      </c>
      <c r="H85" s="19" t="s">
        <v>65</v>
      </c>
      <c r="I85" s="18" t="s">
        <v>65</v>
      </c>
    </row>
    <row r="86" spans="1:9" ht="15">
      <c r="A86" s="17" t="s">
        <v>138</v>
      </c>
      <c r="B86" s="18" t="s">
        <v>65</v>
      </c>
      <c r="C86" s="18" t="s">
        <v>65</v>
      </c>
      <c r="D86" s="18" t="s">
        <v>65</v>
      </c>
      <c r="E86" s="18" t="s">
        <v>65</v>
      </c>
      <c r="F86" s="20"/>
      <c r="G86" s="18" t="s">
        <v>65</v>
      </c>
      <c r="H86" s="19" t="s">
        <v>65</v>
      </c>
      <c r="I86" s="18" t="s">
        <v>65</v>
      </c>
    </row>
    <row r="87" spans="1:9" ht="15">
      <c r="A87" s="17" t="s">
        <v>79</v>
      </c>
      <c r="B87" s="13">
        <v>2200</v>
      </c>
      <c r="C87" s="14">
        <v>800</v>
      </c>
      <c r="D87" s="15">
        <v>137.5</v>
      </c>
      <c r="E87" s="14">
        <v>110000</v>
      </c>
      <c r="F87" s="13"/>
      <c r="G87" s="13">
        <v>900</v>
      </c>
      <c r="H87" s="16">
        <v>13</v>
      </c>
      <c r="I87" s="13">
        <v>11500</v>
      </c>
    </row>
    <row r="88" spans="1:9" ht="15">
      <c r="A88" s="5"/>
      <c r="B88" s="13"/>
      <c r="C88" s="14"/>
      <c r="D88" s="15"/>
      <c r="E88" s="14"/>
      <c r="F88" s="13"/>
      <c r="G88" s="13"/>
      <c r="H88" s="16"/>
      <c r="I88" s="13"/>
    </row>
    <row r="89" spans="1:9" ht="15">
      <c r="A89" s="5" t="s">
        <v>139</v>
      </c>
      <c r="B89" s="18" t="s">
        <v>67</v>
      </c>
      <c r="C89" s="18" t="s">
        <v>67</v>
      </c>
      <c r="D89" s="19" t="s">
        <v>67</v>
      </c>
      <c r="E89" s="18" t="s">
        <v>67</v>
      </c>
      <c r="F89" s="20"/>
      <c r="G89" s="18" t="s">
        <v>67</v>
      </c>
      <c r="H89" s="19" t="s">
        <v>67</v>
      </c>
      <c r="I89" s="18" t="s">
        <v>67</v>
      </c>
    </row>
    <row r="90" spans="1:9" ht="15">
      <c r="A90" s="17" t="s">
        <v>140</v>
      </c>
      <c r="B90" s="18" t="s">
        <v>65</v>
      </c>
      <c r="C90" s="18" t="s">
        <v>65</v>
      </c>
      <c r="D90" s="18" t="s">
        <v>65</v>
      </c>
      <c r="E90" s="18" t="s">
        <v>65</v>
      </c>
      <c r="F90" s="20"/>
      <c r="G90" s="18" t="s">
        <v>65</v>
      </c>
      <c r="H90" s="19" t="s">
        <v>65</v>
      </c>
      <c r="I90" s="18" t="s">
        <v>65</v>
      </c>
    </row>
    <row r="91" spans="1:9" ht="15">
      <c r="A91" s="17" t="s">
        <v>79</v>
      </c>
      <c r="B91" s="18" t="s">
        <v>67</v>
      </c>
      <c r="C91" s="18" t="s">
        <v>67</v>
      </c>
      <c r="D91" s="19" t="s">
        <v>67</v>
      </c>
      <c r="E91" s="18" t="s">
        <v>67</v>
      </c>
      <c r="F91" s="20"/>
      <c r="G91" s="18" t="s">
        <v>67</v>
      </c>
      <c r="H91" s="19" t="s">
        <v>67</v>
      </c>
      <c r="I91" s="18" t="s">
        <v>67</v>
      </c>
    </row>
    <row r="92" spans="1:9" ht="15">
      <c r="A92" s="5"/>
      <c r="B92" s="13"/>
      <c r="C92" s="14"/>
      <c r="D92" s="15"/>
      <c r="E92" s="14"/>
      <c r="F92" s="13"/>
      <c r="G92" s="13"/>
      <c r="H92" s="16"/>
      <c r="I92" s="13"/>
    </row>
    <row r="93" spans="1:9" ht="15">
      <c r="A93" s="17" t="s">
        <v>69</v>
      </c>
      <c r="B93" s="14">
        <v>87000</v>
      </c>
      <c r="C93" s="14">
        <v>38600</v>
      </c>
      <c r="D93" s="15">
        <v>126.7</v>
      </c>
      <c r="E93" s="14">
        <v>4891000</v>
      </c>
      <c r="F93" s="14"/>
      <c r="G93" s="14">
        <v>0</v>
      </c>
      <c r="H93" s="15">
        <v>0</v>
      </c>
      <c r="I93" s="14">
        <v>0</v>
      </c>
    </row>
    <row r="94" spans="1:9" ht="15">
      <c r="A94" s="22"/>
      <c r="B94" s="6"/>
      <c r="C94" s="23"/>
      <c r="D94" s="23"/>
      <c r="E94" s="23"/>
      <c r="F94" s="23"/>
      <c r="G94" s="23"/>
      <c r="H94" s="24"/>
      <c r="I94" s="23"/>
    </row>
    <row r="95" spans="1:9" ht="15">
      <c r="A95" s="5" t="s">
        <v>66</v>
      </c>
      <c r="B95" s="5"/>
      <c r="C95" s="13"/>
      <c r="D95" s="13"/>
      <c r="E95" s="13"/>
      <c r="F95" s="13"/>
      <c r="G95" s="13"/>
      <c r="H95" s="16"/>
      <c r="I95" s="13"/>
    </row>
    <row r="96" spans="1:9" ht="15">
      <c r="A96" s="5" t="s">
        <v>68</v>
      </c>
      <c r="B96" s="5"/>
      <c r="C96" s="13"/>
      <c r="D96" s="13"/>
      <c r="E96" s="13"/>
      <c r="F96" s="13"/>
      <c r="G96" s="13"/>
      <c r="H96" s="16"/>
      <c r="I96" s="13"/>
    </row>
    <row r="97" spans="1:9" ht="15">
      <c r="A97" s="5"/>
      <c r="B97" s="5"/>
      <c r="C97" s="13"/>
      <c r="D97" s="13"/>
      <c r="E97" s="13"/>
      <c r="F97" s="25"/>
      <c r="G97" s="25"/>
      <c r="H97" s="26"/>
      <c r="I97" s="25"/>
    </row>
    <row r="98" spans="1:9" ht="44.25" customHeight="1">
      <c r="A98" s="48" t="s">
        <v>149</v>
      </c>
      <c r="B98" s="48"/>
      <c r="C98" s="48"/>
      <c r="D98" s="48"/>
      <c r="E98" s="48"/>
      <c r="F98" s="48"/>
      <c r="G98" s="48"/>
      <c r="H98" s="48"/>
      <c r="I98" s="48"/>
    </row>
    <row r="99" spans="1:9" ht="15">
      <c r="A99" s="49" t="s">
        <v>179</v>
      </c>
      <c r="B99" s="3"/>
      <c r="C99" s="25"/>
      <c r="D99" s="25"/>
      <c r="E99" s="25"/>
      <c r="F99" s="25"/>
      <c r="G99" s="25"/>
      <c r="H99" s="16"/>
      <c r="I99" s="13"/>
    </row>
    <row r="100" spans="1:9" ht="15">
      <c r="A100" s="3" t="s">
        <v>141</v>
      </c>
      <c r="B100" s="5"/>
      <c r="C100" s="13"/>
      <c r="D100" s="13"/>
      <c r="E100" s="13"/>
      <c r="F100" s="13"/>
      <c r="G100" s="13"/>
      <c r="H100" s="16"/>
      <c r="I100" s="13"/>
    </row>
    <row r="101" spans="1:9" ht="15">
      <c r="A101" s="5"/>
      <c r="B101" s="5"/>
      <c r="C101" s="13"/>
      <c r="D101" s="13"/>
      <c r="E101" s="13"/>
      <c r="F101" s="13"/>
      <c r="G101" s="13"/>
      <c r="H101" s="16"/>
      <c r="I101" s="13"/>
    </row>
    <row r="102" spans="1:9" ht="15.75">
      <c r="A102" s="31"/>
      <c r="B102" s="31"/>
      <c r="C102" s="32"/>
      <c r="D102" s="32"/>
      <c r="E102" s="32"/>
      <c r="F102" s="32"/>
      <c r="G102" s="32"/>
      <c r="H102" s="33"/>
      <c r="I102" s="32"/>
    </row>
    <row r="103" spans="1:9" ht="15.75">
      <c r="A103" s="31"/>
      <c r="B103" s="31"/>
      <c r="C103" s="32"/>
      <c r="D103" s="32"/>
      <c r="E103" s="32"/>
      <c r="F103" s="32"/>
      <c r="G103" s="32"/>
      <c r="H103" s="33"/>
      <c r="I103" s="32"/>
    </row>
    <row r="104" spans="1:9" ht="15.75">
      <c r="A104" s="31"/>
      <c r="B104" s="31"/>
      <c r="C104" s="32"/>
      <c r="D104" s="32"/>
      <c r="E104" s="32"/>
      <c r="F104" s="32"/>
      <c r="G104" s="32"/>
      <c r="H104" s="33"/>
      <c r="I104" s="32"/>
    </row>
    <row r="105" spans="1:9" ht="15.75">
      <c r="A105" s="31"/>
      <c r="B105" s="31"/>
      <c r="C105" s="32"/>
      <c r="D105" s="32"/>
      <c r="E105" s="32"/>
      <c r="F105" s="32"/>
      <c r="G105" s="32"/>
      <c r="H105" s="33"/>
      <c r="I105" s="32"/>
    </row>
    <row r="106" spans="1:9" ht="15.75">
      <c r="A106" s="31"/>
      <c r="B106" s="31"/>
      <c r="C106" s="32"/>
      <c r="D106" s="32"/>
      <c r="E106" s="32"/>
      <c r="F106" s="32"/>
      <c r="G106" s="32"/>
      <c r="H106" s="33"/>
      <c r="I106" s="32"/>
    </row>
    <row r="107" spans="1:9" ht="15.75">
      <c r="A107" s="31"/>
      <c r="B107" s="31"/>
      <c r="C107" s="32"/>
      <c r="D107" s="32"/>
      <c r="E107" s="32"/>
      <c r="F107" s="32"/>
      <c r="G107" s="32"/>
      <c r="H107" s="33"/>
      <c r="I107" s="32"/>
    </row>
    <row r="108" spans="1:9" ht="15.75">
      <c r="A108" s="31"/>
      <c r="B108" s="31"/>
      <c r="C108" s="32"/>
      <c r="D108" s="32"/>
      <c r="E108" s="32"/>
      <c r="F108" s="32"/>
      <c r="G108" s="32"/>
      <c r="H108" s="33"/>
      <c r="I108" s="32"/>
    </row>
    <row r="109" spans="1:9" ht="15.75">
      <c r="A109" s="31"/>
      <c r="B109" s="31"/>
      <c r="C109" s="32"/>
      <c r="D109" s="32"/>
      <c r="E109" s="32"/>
      <c r="F109" s="32"/>
      <c r="G109" s="32"/>
      <c r="H109" s="33"/>
      <c r="I109" s="32"/>
    </row>
    <row r="110" spans="1:9" ht="15.75">
      <c r="A110" s="31"/>
      <c r="B110" s="31"/>
      <c r="C110" s="32"/>
      <c r="D110" s="32"/>
      <c r="E110" s="32"/>
      <c r="F110" s="32"/>
      <c r="G110" s="32"/>
      <c r="H110" s="33"/>
      <c r="I110" s="32"/>
    </row>
    <row r="111" spans="1:9" ht="15.75">
      <c r="A111" s="31"/>
      <c r="B111" s="31"/>
      <c r="C111" s="32"/>
      <c r="D111" s="32"/>
      <c r="E111" s="32"/>
      <c r="F111" s="32"/>
      <c r="G111" s="32"/>
      <c r="H111" s="33"/>
      <c r="I111" s="32"/>
    </row>
    <row r="112" spans="1:9" ht="15.75">
      <c r="A112" s="31"/>
      <c r="B112" s="31"/>
      <c r="C112" s="32"/>
      <c r="D112" s="32"/>
      <c r="E112" s="32"/>
      <c r="F112" s="32"/>
      <c r="G112" s="32"/>
      <c r="H112" s="33"/>
      <c r="I112" s="32"/>
    </row>
    <row r="113" spans="1:9" ht="15.75">
      <c r="A113" s="31"/>
      <c r="B113" s="31"/>
      <c r="C113" s="32"/>
      <c r="D113" s="32"/>
      <c r="E113" s="32"/>
      <c r="F113" s="32"/>
      <c r="G113" s="32"/>
      <c r="H113" s="33"/>
      <c r="I113" s="32"/>
    </row>
    <row r="114" spans="1:9" ht="15.75">
      <c r="A114" s="31"/>
      <c r="B114" s="31"/>
      <c r="C114" s="32"/>
      <c r="D114" s="32"/>
      <c r="E114" s="32"/>
      <c r="F114" s="32"/>
      <c r="G114" s="32"/>
      <c r="H114" s="33"/>
      <c r="I114" s="32"/>
    </row>
    <row r="115" spans="1:9" ht="15.75">
      <c r="A115" s="31"/>
      <c r="B115" s="31"/>
      <c r="C115" s="32"/>
      <c r="D115" s="32"/>
      <c r="E115" s="32"/>
      <c r="F115" s="32"/>
      <c r="G115" s="32"/>
      <c r="H115" s="33"/>
      <c r="I115" s="32"/>
    </row>
    <row r="116" spans="1:9" ht="15.75">
      <c r="A116" s="31"/>
      <c r="B116" s="31"/>
      <c r="C116" s="32"/>
      <c r="D116" s="32"/>
      <c r="E116" s="32"/>
      <c r="F116" s="32"/>
      <c r="G116" s="32"/>
      <c r="H116" s="33"/>
      <c r="I116" s="32"/>
    </row>
    <row r="117" spans="1:9" ht="15.75">
      <c r="A117" s="34"/>
      <c r="B117" s="34"/>
      <c r="C117" s="35"/>
      <c r="D117" s="35"/>
      <c r="E117" s="35"/>
      <c r="F117" s="35"/>
      <c r="G117" s="35"/>
      <c r="H117" s="36"/>
      <c r="I117" s="35"/>
    </row>
    <row r="118" spans="1:9" ht="15.75">
      <c r="A118" s="34"/>
      <c r="B118" s="34"/>
      <c r="C118" s="35"/>
      <c r="D118" s="35"/>
      <c r="E118" s="35"/>
      <c r="F118" s="35"/>
      <c r="G118" s="35"/>
      <c r="H118" s="36"/>
      <c r="I118" s="35"/>
    </row>
    <row r="119" spans="1:9" ht="15.75">
      <c r="A119" s="34"/>
      <c r="B119" s="34"/>
      <c r="C119" s="35"/>
      <c r="D119" s="35"/>
      <c r="E119" s="35"/>
      <c r="F119" s="35"/>
      <c r="G119" s="35"/>
      <c r="H119" s="35"/>
      <c r="I119" s="35"/>
    </row>
    <row r="120" spans="1:9" ht="15.75">
      <c r="A120" s="34"/>
      <c r="B120" s="34"/>
      <c r="C120" s="35"/>
      <c r="D120" s="35"/>
      <c r="E120" s="35"/>
      <c r="F120" s="35"/>
      <c r="G120" s="35"/>
      <c r="H120" s="35"/>
      <c r="I120" s="35"/>
    </row>
    <row r="121" spans="1:9" ht="15.75">
      <c r="A121" s="34"/>
      <c r="B121" s="34"/>
      <c r="C121" s="34"/>
      <c r="D121" s="34"/>
      <c r="E121" s="34"/>
      <c r="F121" s="34"/>
      <c r="G121" s="34"/>
      <c r="H121" s="34"/>
      <c r="I121" s="34"/>
    </row>
    <row r="122" spans="1:9" ht="15.75">
      <c r="A122" s="34"/>
      <c r="B122" s="34"/>
      <c r="C122" s="34"/>
      <c r="D122" s="34"/>
      <c r="E122" s="34"/>
      <c r="F122" s="34"/>
      <c r="G122" s="34"/>
      <c r="H122" s="34"/>
      <c r="I122" s="34"/>
    </row>
    <row r="123" spans="1:9" ht="15.75">
      <c r="A123" s="34"/>
      <c r="B123" s="34"/>
      <c r="C123" s="34"/>
      <c r="D123" s="34"/>
      <c r="E123" s="34"/>
      <c r="F123" s="34"/>
      <c r="G123" s="34"/>
      <c r="H123" s="34"/>
      <c r="I123" s="34"/>
    </row>
    <row r="124" spans="1:9" ht="15.75">
      <c r="A124" s="34"/>
      <c r="B124" s="34"/>
      <c r="C124" s="34"/>
      <c r="D124" s="34"/>
      <c r="E124" s="34"/>
      <c r="F124" s="34"/>
      <c r="G124" s="34"/>
      <c r="H124" s="34"/>
      <c r="I124" s="34"/>
    </row>
    <row r="125" spans="1:9" ht="15.75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ht="15.75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ht="15.75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ht="15.75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5.7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5.7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5.7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15.7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15.75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ht="15.75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ht="15.75">
      <c r="A135" s="34"/>
      <c r="B135" s="34"/>
      <c r="C135" s="34"/>
      <c r="D135" s="34"/>
      <c r="E135" s="34"/>
      <c r="F135" s="34"/>
      <c r="G135" s="34"/>
      <c r="H135" s="34"/>
      <c r="I135" s="34"/>
    </row>
  </sheetData>
  <sheetProtection/>
  <mergeCells count="3">
    <mergeCell ref="C5:E5"/>
    <mergeCell ref="G5:I5"/>
    <mergeCell ref="A98:I98"/>
  </mergeCells>
  <hyperlinks>
    <hyperlink ref="A99" r:id="rId1" display="https://www.nass.usda.gov/Statistics_by_State/New_York/Publications/Annual_Statistical_Bulletin/index.php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5" width="13.77734375" style="0" customWidth="1"/>
    <col min="6" max="6" width="2.77734375" style="0" customWidth="1"/>
  </cols>
  <sheetData>
    <row r="1" spans="1:9" ht="20.25">
      <c r="A1" s="27" t="s">
        <v>64</v>
      </c>
      <c r="B1" s="2"/>
      <c r="C1" s="3"/>
      <c r="D1" s="3"/>
      <c r="E1" s="4"/>
      <c r="F1" s="3"/>
      <c r="G1" s="5"/>
      <c r="H1" s="5"/>
      <c r="I1" s="5"/>
    </row>
    <row r="2" spans="1:9" ht="20.25">
      <c r="A2" s="28" t="s">
        <v>169</v>
      </c>
      <c r="B2" s="2"/>
      <c r="C2" s="3"/>
      <c r="D2" s="3"/>
      <c r="E2" s="5"/>
      <c r="F2" s="3"/>
      <c r="G2" s="5"/>
      <c r="H2" s="5"/>
      <c r="I2" s="5"/>
    </row>
    <row r="3" spans="1:9" ht="20.25">
      <c r="A3" s="27" t="s">
        <v>0</v>
      </c>
      <c r="B3" s="2"/>
      <c r="C3" s="3"/>
      <c r="D3" s="3"/>
      <c r="E3" s="5"/>
      <c r="F3" s="5"/>
      <c r="G3" s="5"/>
      <c r="H3" s="5"/>
      <c r="I3" s="5"/>
    </row>
    <row r="4" spans="1:9" ht="1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5">
      <c r="A5" s="6"/>
      <c r="B5" s="7"/>
      <c r="C5" s="44" t="s">
        <v>60</v>
      </c>
      <c r="D5" s="44"/>
      <c r="E5" s="45"/>
      <c r="F5" s="8"/>
      <c r="G5" s="46" t="s">
        <v>61</v>
      </c>
      <c r="H5" s="47"/>
      <c r="I5" s="47"/>
    </row>
    <row r="6" spans="1:9" ht="28.5">
      <c r="A6" s="3" t="s">
        <v>62</v>
      </c>
      <c r="B6" s="37" t="s">
        <v>146</v>
      </c>
      <c r="C6" s="38" t="s">
        <v>143</v>
      </c>
      <c r="D6" s="38" t="s">
        <v>144</v>
      </c>
      <c r="E6" s="39" t="s">
        <v>145</v>
      </c>
      <c r="F6" s="9"/>
      <c r="G6" s="38" t="s">
        <v>143</v>
      </c>
      <c r="H6" s="38" t="s">
        <v>144</v>
      </c>
      <c r="I6" s="39" t="s">
        <v>145</v>
      </c>
    </row>
    <row r="7" spans="1:9" ht="15">
      <c r="A7" s="6"/>
      <c r="B7" s="5"/>
      <c r="C7" s="5"/>
      <c r="D7" s="10"/>
      <c r="E7" s="5"/>
      <c r="F7" s="5"/>
      <c r="G7" s="5"/>
      <c r="H7" s="11"/>
      <c r="I7" s="5"/>
    </row>
    <row r="8" spans="1:10" ht="15">
      <c r="A8" s="3" t="s">
        <v>2</v>
      </c>
      <c r="B8" s="10">
        <f>SUM(B9:B67)</f>
        <v>990000</v>
      </c>
      <c r="C8" s="10">
        <f>SUM(C9:C67)</f>
        <v>460000</v>
      </c>
      <c r="D8" s="10">
        <v>124</v>
      </c>
      <c r="E8" s="10">
        <f>SUM(E9:E67)</f>
        <v>57040000</v>
      </c>
      <c r="F8" s="10"/>
      <c r="G8" s="10">
        <f>SUM(G9:G67)</f>
        <v>520000</v>
      </c>
      <c r="H8" s="12">
        <v>17</v>
      </c>
      <c r="I8" s="10">
        <f>SUM(I9:I67)</f>
        <v>8840000</v>
      </c>
      <c r="J8" s="13"/>
    </row>
    <row r="9" spans="1:10" ht="15">
      <c r="A9" s="17" t="s">
        <v>3</v>
      </c>
      <c r="B9" s="20">
        <v>3600</v>
      </c>
      <c r="C9" s="20">
        <v>1600</v>
      </c>
      <c r="D9" s="20">
        <v>102</v>
      </c>
      <c r="E9" s="20">
        <v>162500</v>
      </c>
      <c r="F9" s="20"/>
      <c r="G9" s="20">
        <v>2000</v>
      </c>
      <c r="H9" s="21">
        <v>16.4</v>
      </c>
      <c r="I9" s="20">
        <v>32700</v>
      </c>
      <c r="J9" s="13"/>
    </row>
    <row r="10" spans="1:10" ht="15">
      <c r="A10" s="17" t="s">
        <v>4</v>
      </c>
      <c r="B10" s="20">
        <v>12000</v>
      </c>
      <c r="C10" s="20">
        <v>3100</v>
      </c>
      <c r="D10" s="20">
        <v>105</v>
      </c>
      <c r="E10" s="20">
        <v>326000</v>
      </c>
      <c r="F10" s="20"/>
      <c r="G10" s="20">
        <v>8700</v>
      </c>
      <c r="H10" s="21">
        <v>14.5</v>
      </c>
      <c r="I10" s="20">
        <v>126100</v>
      </c>
      <c r="J10" s="13"/>
    </row>
    <row r="11" spans="1:10" ht="15">
      <c r="A11" s="17" t="s">
        <v>5</v>
      </c>
      <c r="B11" s="20">
        <v>5700</v>
      </c>
      <c r="C11" s="20">
        <v>2500</v>
      </c>
      <c r="D11" s="20">
        <v>134</v>
      </c>
      <c r="E11" s="20">
        <v>334000</v>
      </c>
      <c r="F11" s="20"/>
      <c r="G11" s="20">
        <v>3100</v>
      </c>
      <c r="H11" s="21">
        <v>18.6</v>
      </c>
      <c r="I11" s="20">
        <v>57800</v>
      </c>
      <c r="J11" s="13"/>
    </row>
    <row r="12" spans="1:10" ht="15">
      <c r="A12" s="17" t="s">
        <v>6</v>
      </c>
      <c r="B12" s="20">
        <v>19100</v>
      </c>
      <c r="C12" s="20">
        <v>5700</v>
      </c>
      <c r="D12" s="20">
        <v>58</v>
      </c>
      <c r="E12" s="20">
        <v>329900</v>
      </c>
      <c r="F12" s="20"/>
      <c r="G12" s="20">
        <v>13200</v>
      </c>
      <c r="H12" s="21">
        <v>17.3</v>
      </c>
      <c r="I12" s="20">
        <v>228800</v>
      </c>
      <c r="J12" s="13"/>
    </row>
    <row r="13" spans="1:10" ht="15">
      <c r="A13" s="17" t="s">
        <v>7</v>
      </c>
      <c r="B13" s="20">
        <v>60300</v>
      </c>
      <c r="C13" s="20">
        <v>27700</v>
      </c>
      <c r="D13" s="20">
        <v>152</v>
      </c>
      <c r="E13" s="20">
        <v>4223000</v>
      </c>
      <c r="F13" s="20"/>
      <c r="G13" s="20">
        <v>32000</v>
      </c>
      <c r="H13" s="21">
        <v>18.6</v>
      </c>
      <c r="I13" s="20">
        <v>594500</v>
      </c>
      <c r="J13" s="13"/>
    </row>
    <row r="14" spans="1:10" ht="15">
      <c r="A14" s="17" t="s">
        <v>8</v>
      </c>
      <c r="B14" s="20">
        <v>21300</v>
      </c>
      <c r="C14" s="20">
        <v>10100</v>
      </c>
      <c r="D14" s="20">
        <v>62</v>
      </c>
      <c r="E14" s="20">
        <v>623500</v>
      </c>
      <c r="F14" s="20"/>
      <c r="G14" s="20">
        <v>11000</v>
      </c>
      <c r="H14" s="21">
        <v>16.1</v>
      </c>
      <c r="I14" s="20">
        <v>177000</v>
      </c>
      <c r="J14" s="13"/>
    </row>
    <row r="15" spans="1:10" ht="15">
      <c r="A15" s="17" t="s">
        <v>9</v>
      </c>
      <c r="B15" s="20">
        <v>5600</v>
      </c>
      <c r="C15" s="20">
        <v>2500</v>
      </c>
      <c r="D15" s="20">
        <v>129</v>
      </c>
      <c r="E15" s="20">
        <v>321400</v>
      </c>
      <c r="F15" s="20"/>
      <c r="G15" s="20">
        <v>3100</v>
      </c>
      <c r="H15" s="21">
        <v>15.9</v>
      </c>
      <c r="I15" s="20">
        <v>49400</v>
      </c>
      <c r="J15" s="13"/>
    </row>
    <row r="16" spans="1:10" ht="15">
      <c r="A16" s="17" t="s">
        <v>10</v>
      </c>
      <c r="B16" s="20">
        <v>14500</v>
      </c>
      <c r="C16" s="20">
        <v>4700</v>
      </c>
      <c r="D16" s="20">
        <v>124</v>
      </c>
      <c r="E16" s="20">
        <v>584400</v>
      </c>
      <c r="F16" s="20"/>
      <c r="G16" s="20">
        <v>9600</v>
      </c>
      <c r="H16" s="21">
        <v>15.7</v>
      </c>
      <c r="I16" s="20">
        <v>150900</v>
      </c>
      <c r="J16" s="13"/>
    </row>
    <row r="17" spans="1:10" ht="15">
      <c r="A17" s="17" t="s">
        <v>11</v>
      </c>
      <c r="B17" s="20">
        <v>19500</v>
      </c>
      <c r="C17" s="20">
        <v>7600</v>
      </c>
      <c r="D17" s="20">
        <v>164</v>
      </c>
      <c r="E17" s="20">
        <v>1246500</v>
      </c>
      <c r="F17" s="20"/>
      <c r="G17" s="20">
        <v>11600</v>
      </c>
      <c r="H17" s="21">
        <v>21.2</v>
      </c>
      <c r="I17" s="20">
        <v>246100</v>
      </c>
      <c r="J17" s="13"/>
    </row>
    <row r="18" spans="1:10" ht="15">
      <c r="A18" s="17" t="s">
        <v>12</v>
      </c>
      <c r="B18" s="20">
        <v>15900</v>
      </c>
      <c r="C18" s="20">
        <v>7500</v>
      </c>
      <c r="D18" s="20">
        <v>150</v>
      </c>
      <c r="E18" s="20">
        <v>1125600</v>
      </c>
      <c r="F18" s="5"/>
      <c r="G18" s="20">
        <v>8200</v>
      </c>
      <c r="H18" s="21">
        <v>17</v>
      </c>
      <c r="I18" s="20">
        <v>139200</v>
      </c>
      <c r="J18" s="13"/>
    </row>
    <row r="19" spans="1:10" ht="15">
      <c r="A19" s="17" t="s">
        <v>13</v>
      </c>
      <c r="B19" s="20">
        <v>15100</v>
      </c>
      <c r="C19" s="20">
        <v>4300</v>
      </c>
      <c r="D19" s="20">
        <v>91</v>
      </c>
      <c r="E19" s="20">
        <v>389600</v>
      </c>
      <c r="F19" s="20"/>
      <c r="G19" s="20">
        <v>10600</v>
      </c>
      <c r="H19" s="21">
        <v>16.7</v>
      </c>
      <c r="I19" s="20">
        <v>176900</v>
      </c>
      <c r="J19" s="13"/>
    </row>
    <row r="20" spans="1:10" ht="15">
      <c r="A20" s="17" t="s">
        <v>14</v>
      </c>
      <c r="B20" s="20">
        <v>6800</v>
      </c>
      <c r="C20" s="20">
        <v>1900</v>
      </c>
      <c r="D20" s="20">
        <v>116</v>
      </c>
      <c r="E20" s="20">
        <v>219600</v>
      </c>
      <c r="F20" s="20"/>
      <c r="G20" s="20">
        <v>4800</v>
      </c>
      <c r="H20" s="21">
        <v>15.7</v>
      </c>
      <c r="I20" s="20">
        <v>75500</v>
      </c>
      <c r="J20" s="13"/>
    </row>
    <row r="21" spans="1:10" ht="15">
      <c r="A21" s="17" t="s">
        <v>15</v>
      </c>
      <c r="B21" s="20">
        <v>7100</v>
      </c>
      <c r="C21" s="20">
        <v>4500</v>
      </c>
      <c r="D21" s="20">
        <v>141</v>
      </c>
      <c r="E21" s="20">
        <v>635600</v>
      </c>
      <c r="F21" s="20"/>
      <c r="G21" s="20">
        <v>2600</v>
      </c>
      <c r="H21" s="21">
        <v>14.9</v>
      </c>
      <c r="I21" s="20">
        <v>38700</v>
      </c>
      <c r="J21" s="13"/>
    </row>
    <row r="22" spans="1:10" ht="15">
      <c r="A22" s="17" t="s">
        <v>16</v>
      </c>
      <c r="B22" s="20">
        <v>22500</v>
      </c>
      <c r="C22" s="20">
        <v>6100</v>
      </c>
      <c r="D22" s="20">
        <v>139</v>
      </c>
      <c r="E22" s="20">
        <v>845700</v>
      </c>
      <c r="F22" s="5"/>
      <c r="G22" s="20">
        <v>16100</v>
      </c>
      <c r="H22" s="21">
        <v>13.2</v>
      </c>
      <c r="I22" s="20">
        <v>211900</v>
      </c>
      <c r="J22" s="13"/>
    </row>
    <row r="23" spans="1:10" ht="15">
      <c r="A23" s="17" t="s">
        <v>17</v>
      </c>
      <c r="B23" s="20">
        <v>1700</v>
      </c>
      <c r="C23" s="20">
        <v>400</v>
      </c>
      <c r="D23" s="20">
        <v>109</v>
      </c>
      <c r="E23" s="20">
        <v>43600</v>
      </c>
      <c r="F23" s="20"/>
      <c r="G23" s="20">
        <v>1300</v>
      </c>
      <c r="H23" s="21">
        <v>12.4</v>
      </c>
      <c r="I23" s="20">
        <v>16100</v>
      </c>
      <c r="J23" s="13"/>
    </row>
    <row r="24" spans="1:10" ht="15">
      <c r="A24" s="17" t="s">
        <v>18</v>
      </c>
      <c r="B24" s="20">
        <v>14900</v>
      </c>
      <c r="C24" s="20">
        <v>3600</v>
      </c>
      <c r="D24" s="20">
        <v>161</v>
      </c>
      <c r="E24" s="20">
        <v>578600</v>
      </c>
      <c r="F24" s="20"/>
      <c r="G24" s="20">
        <v>11100</v>
      </c>
      <c r="H24" s="21">
        <v>17.1</v>
      </c>
      <c r="I24" s="20">
        <v>189900</v>
      </c>
      <c r="J24" s="13"/>
    </row>
    <row r="25" spans="1:10" ht="15">
      <c r="A25" s="17" t="s">
        <v>19</v>
      </c>
      <c r="B25" s="20">
        <v>3100</v>
      </c>
      <c r="C25" s="20">
        <v>1400</v>
      </c>
      <c r="D25" s="20">
        <v>116</v>
      </c>
      <c r="E25" s="20">
        <v>162800</v>
      </c>
      <c r="F25" s="20"/>
      <c r="G25" s="20">
        <v>1700</v>
      </c>
      <c r="H25" s="21">
        <v>17.1</v>
      </c>
      <c r="I25" s="20">
        <v>29100</v>
      </c>
      <c r="J25" s="13"/>
    </row>
    <row r="26" spans="1:10" ht="15">
      <c r="A26" s="17" t="s">
        <v>20</v>
      </c>
      <c r="B26" s="20">
        <v>46600</v>
      </c>
      <c r="C26" s="20">
        <v>21600</v>
      </c>
      <c r="D26" s="20">
        <v>146</v>
      </c>
      <c r="E26" s="20">
        <v>3155600</v>
      </c>
      <c r="F26" s="5"/>
      <c r="G26" s="20">
        <v>24500</v>
      </c>
      <c r="H26" s="21">
        <v>16.6</v>
      </c>
      <c r="I26" s="20">
        <v>406800</v>
      </c>
      <c r="J26" s="13"/>
    </row>
    <row r="27" spans="1:10" ht="15">
      <c r="A27" s="17" t="s">
        <v>21</v>
      </c>
      <c r="B27" s="20">
        <v>800</v>
      </c>
      <c r="C27" s="20">
        <v>500</v>
      </c>
      <c r="D27" s="20">
        <v>113</v>
      </c>
      <c r="E27" s="20">
        <v>56600</v>
      </c>
      <c r="F27" s="20"/>
      <c r="G27" s="20">
        <v>300</v>
      </c>
      <c r="H27" s="21">
        <v>15.3</v>
      </c>
      <c r="I27" s="20">
        <v>4600</v>
      </c>
      <c r="J27" s="13"/>
    </row>
    <row r="28" spans="1:10" ht="15">
      <c r="A28" s="17" t="s">
        <v>59</v>
      </c>
      <c r="B28" s="18">
        <v>0</v>
      </c>
      <c r="C28" s="18">
        <v>0</v>
      </c>
      <c r="D28" s="18">
        <v>0</v>
      </c>
      <c r="E28" s="18">
        <v>0</v>
      </c>
      <c r="F28" s="20"/>
      <c r="G28" s="18">
        <v>0</v>
      </c>
      <c r="H28" s="18">
        <v>0</v>
      </c>
      <c r="I28" s="18">
        <v>0</v>
      </c>
      <c r="J28" s="13"/>
    </row>
    <row r="29" spans="1:10" ht="15">
      <c r="A29" s="17" t="s">
        <v>22</v>
      </c>
      <c r="B29" s="20">
        <v>15100</v>
      </c>
      <c r="C29" s="20">
        <v>6000</v>
      </c>
      <c r="D29" s="20">
        <v>128</v>
      </c>
      <c r="E29" s="20">
        <v>770400</v>
      </c>
      <c r="F29" s="20"/>
      <c r="G29" s="20">
        <v>8900</v>
      </c>
      <c r="H29" s="21">
        <v>15.4</v>
      </c>
      <c r="I29" s="20">
        <v>137000</v>
      </c>
      <c r="J29" s="13"/>
    </row>
    <row r="30" spans="1:10" ht="15">
      <c r="A30" s="17" t="s">
        <v>23</v>
      </c>
      <c r="B30" s="20">
        <v>36800</v>
      </c>
      <c r="C30" s="20">
        <v>14900</v>
      </c>
      <c r="D30" s="20">
        <v>113</v>
      </c>
      <c r="E30" s="20">
        <v>1691100</v>
      </c>
      <c r="F30" s="5"/>
      <c r="G30" s="20">
        <v>21500</v>
      </c>
      <c r="H30" s="21">
        <v>18.4</v>
      </c>
      <c r="I30" s="20">
        <v>395600</v>
      </c>
      <c r="J30" s="13"/>
    </row>
    <row r="31" spans="1:10" ht="15">
      <c r="A31" s="17" t="s">
        <v>24</v>
      </c>
      <c r="B31" s="20">
        <v>21100</v>
      </c>
      <c r="C31" s="20">
        <v>6000</v>
      </c>
      <c r="D31" s="20">
        <v>126</v>
      </c>
      <c r="E31" s="20">
        <v>756800</v>
      </c>
      <c r="F31" s="5"/>
      <c r="G31" s="20">
        <v>14800</v>
      </c>
      <c r="H31" s="21">
        <v>18</v>
      </c>
      <c r="I31" s="20">
        <v>266400</v>
      </c>
      <c r="J31" s="13"/>
    </row>
    <row r="32" spans="1:10" ht="15">
      <c r="A32" s="17" t="s">
        <v>25</v>
      </c>
      <c r="B32" s="20">
        <v>57800</v>
      </c>
      <c r="C32" s="20">
        <v>29200</v>
      </c>
      <c r="D32" s="20">
        <v>113</v>
      </c>
      <c r="E32" s="20">
        <v>3303000</v>
      </c>
      <c r="F32" s="5"/>
      <c r="G32" s="20">
        <v>28100</v>
      </c>
      <c r="H32" s="21">
        <v>19</v>
      </c>
      <c r="I32" s="20">
        <v>533200</v>
      </c>
      <c r="J32" s="13"/>
    </row>
    <row r="33" spans="1:10" ht="15">
      <c r="A33" s="17" t="s">
        <v>26</v>
      </c>
      <c r="B33" s="20">
        <v>26500</v>
      </c>
      <c r="C33" s="20">
        <v>10000</v>
      </c>
      <c r="D33" s="20">
        <v>127</v>
      </c>
      <c r="E33" s="20">
        <v>1272400</v>
      </c>
      <c r="F33" s="5"/>
      <c r="G33" s="20">
        <v>16200</v>
      </c>
      <c r="H33" s="21">
        <v>14.8</v>
      </c>
      <c r="I33" s="20">
        <v>239000</v>
      </c>
      <c r="J33" s="13"/>
    </row>
    <row r="34" spans="1:10" ht="15">
      <c r="A34" s="17" t="s">
        <v>27</v>
      </c>
      <c r="B34" s="20">
        <v>24100</v>
      </c>
      <c r="C34" s="20">
        <v>14800</v>
      </c>
      <c r="D34" s="20">
        <v>92</v>
      </c>
      <c r="E34" s="20">
        <v>1359500</v>
      </c>
      <c r="F34" s="5"/>
      <c r="G34" s="20">
        <v>9100</v>
      </c>
      <c r="H34" s="21">
        <v>14.7</v>
      </c>
      <c r="I34" s="20">
        <v>133700</v>
      </c>
      <c r="J34" s="13"/>
    </row>
    <row r="35" spans="1:10" ht="15">
      <c r="A35" s="17" t="s">
        <v>28</v>
      </c>
      <c r="B35" s="20">
        <v>22000</v>
      </c>
      <c r="C35" s="20">
        <v>10800</v>
      </c>
      <c r="D35" s="20">
        <v>98</v>
      </c>
      <c r="E35" s="20">
        <v>1061300</v>
      </c>
      <c r="F35" s="5"/>
      <c r="G35" s="20">
        <v>11000</v>
      </c>
      <c r="H35" s="21">
        <v>15.9</v>
      </c>
      <c r="I35" s="20">
        <v>174700</v>
      </c>
      <c r="J35" s="13"/>
    </row>
    <row r="36" spans="1:10" ht="15">
      <c r="A36" s="17" t="s">
        <v>29</v>
      </c>
      <c r="B36" s="18">
        <v>0</v>
      </c>
      <c r="C36" s="18">
        <v>0</v>
      </c>
      <c r="D36" s="18">
        <v>0</v>
      </c>
      <c r="E36" s="18">
        <v>0</v>
      </c>
      <c r="F36" s="20"/>
      <c r="G36" s="18">
        <v>0</v>
      </c>
      <c r="H36" s="18">
        <v>0</v>
      </c>
      <c r="I36" s="18">
        <v>0</v>
      </c>
      <c r="J36" s="13"/>
    </row>
    <row r="37" spans="1:10" ht="15">
      <c r="A37" s="17" t="s">
        <v>30</v>
      </c>
      <c r="B37" s="20">
        <v>31100</v>
      </c>
      <c r="C37" s="20">
        <v>18600</v>
      </c>
      <c r="D37" s="20">
        <v>166</v>
      </c>
      <c r="E37" s="20">
        <v>3090800</v>
      </c>
      <c r="F37" s="5"/>
      <c r="G37" s="20">
        <v>12300</v>
      </c>
      <c r="H37" s="21">
        <v>19</v>
      </c>
      <c r="I37" s="20">
        <v>233300</v>
      </c>
      <c r="J37" s="13"/>
    </row>
    <row r="38" spans="1:10" ht="15">
      <c r="A38" s="17" t="s">
        <v>31</v>
      </c>
      <c r="B38" s="20">
        <v>35100</v>
      </c>
      <c r="C38" s="20">
        <v>18200</v>
      </c>
      <c r="D38" s="20">
        <v>145</v>
      </c>
      <c r="E38" s="20">
        <v>2644200</v>
      </c>
      <c r="F38" s="5"/>
      <c r="G38" s="20">
        <v>16600</v>
      </c>
      <c r="H38" s="21">
        <v>18.2</v>
      </c>
      <c r="I38" s="20">
        <v>302100</v>
      </c>
      <c r="J38" s="13"/>
    </row>
    <row r="39" spans="1:10" ht="15">
      <c r="A39" s="17" t="s">
        <v>32</v>
      </c>
      <c r="B39" s="20">
        <v>39200</v>
      </c>
      <c r="C39" s="20">
        <v>21900</v>
      </c>
      <c r="D39" s="20">
        <v>136</v>
      </c>
      <c r="E39" s="20">
        <v>2967800</v>
      </c>
      <c r="F39" s="5"/>
      <c r="G39" s="20">
        <v>17000</v>
      </c>
      <c r="H39" s="21">
        <v>18.4</v>
      </c>
      <c r="I39" s="20">
        <v>312100</v>
      </c>
      <c r="J39" s="13"/>
    </row>
    <row r="40" spans="1:10" ht="15">
      <c r="A40" s="17" t="s">
        <v>33</v>
      </c>
      <c r="B40" s="20">
        <v>39900</v>
      </c>
      <c r="C40" s="20">
        <v>22500</v>
      </c>
      <c r="D40" s="20">
        <v>152</v>
      </c>
      <c r="E40" s="20">
        <v>3419500</v>
      </c>
      <c r="F40" s="5"/>
      <c r="G40" s="20">
        <v>17100</v>
      </c>
      <c r="H40" s="21">
        <v>22.8</v>
      </c>
      <c r="I40" s="20">
        <v>390200</v>
      </c>
      <c r="J40" s="13"/>
    </row>
    <row r="41" spans="1:10" ht="15">
      <c r="A41" s="17" t="s">
        <v>34</v>
      </c>
      <c r="B41" s="20">
        <v>8000</v>
      </c>
      <c r="C41" s="20">
        <v>3800</v>
      </c>
      <c r="D41" s="20">
        <v>72</v>
      </c>
      <c r="E41" s="20">
        <v>274100</v>
      </c>
      <c r="F41" s="20"/>
      <c r="G41" s="20">
        <v>4100</v>
      </c>
      <c r="H41" s="21">
        <v>13.5</v>
      </c>
      <c r="I41" s="20">
        <v>55300</v>
      </c>
      <c r="J41" s="13"/>
    </row>
    <row r="42" spans="1:10" ht="15">
      <c r="A42" s="17" t="s">
        <v>35</v>
      </c>
      <c r="B42" s="20">
        <v>31700</v>
      </c>
      <c r="C42" s="20">
        <v>21700</v>
      </c>
      <c r="D42" s="20">
        <v>126</v>
      </c>
      <c r="E42" s="20">
        <v>2731200</v>
      </c>
      <c r="F42" s="5"/>
      <c r="G42" s="20">
        <v>9800</v>
      </c>
      <c r="H42" s="21">
        <v>21</v>
      </c>
      <c r="I42" s="20">
        <v>205400</v>
      </c>
      <c r="J42" s="13"/>
    </row>
    <row r="43" spans="1:10" ht="15">
      <c r="A43" s="17" t="s">
        <v>36</v>
      </c>
      <c r="B43" s="20">
        <v>9000</v>
      </c>
      <c r="C43" s="20">
        <v>4700</v>
      </c>
      <c r="D43" s="20">
        <v>139</v>
      </c>
      <c r="E43" s="20">
        <v>652800</v>
      </c>
      <c r="F43" s="20"/>
      <c r="G43" s="20">
        <v>4200</v>
      </c>
      <c r="H43" s="21">
        <v>16.2</v>
      </c>
      <c r="I43" s="20">
        <v>68200</v>
      </c>
      <c r="J43" s="13"/>
    </row>
    <row r="44" spans="1:10" ht="15">
      <c r="A44" s="17" t="s">
        <v>37</v>
      </c>
      <c r="B44" s="20">
        <v>14400</v>
      </c>
      <c r="C44" s="20">
        <v>6400</v>
      </c>
      <c r="D44" s="20">
        <v>105</v>
      </c>
      <c r="E44" s="20">
        <v>674100</v>
      </c>
      <c r="F44" s="5"/>
      <c r="G44" s="20">
        <v>7800</v>
      </c>
      <c r="H44" s="21">
        <v>13.2</v>
      </c>
      <c r="I44" s="20">
        <v>103100</v>
      </c>
      <c r="J44" s="13"/>
    </row>
    <row r="45" spans="1:10" ht="15">
      <c r="A45" s="17" t="s">
        <v>38</v>
      </c>
      <c r="B45" s="18">
        <v>0</v>
      </c>
      <c r="C45" s="18">
        <v>0</v>
      </c>
      <c r="D45" s="18">
        <v>0</v>
      </c>
      <c r="E45" s="18">
        <v>0</v>
      </c>
      <c r="F45" s="20"/>
      <c r="G45" s="18">
        <v>0</v>
      </c>
      <c r="H45" s="18">
        <v>0</v>
      </c>
      <c r="I45" s="18">
        <v>0</v>
      </c>
      <c r="J45" s="13"/>
    </row>
    <row r="46" spans="1:10" ht="15">
      <c r="A46" s="17" t="s">
        <v>39</v>
      </c>
      <c r="B46" s="20">
        <v>14700</v>
      </c>
      <c r="C46" s="20">
        <v>5900</v>
      </c>
      <c r="D46" s="20">
        <v>88</v>
      </c>
      <c r="E46" s="20">
        <v>517400</v>
      </c>
      <c r="F46" s="20"/>
      <c r="G46" s="20">
        <v>8600</v>
      </c>
      <c r="H46" s="21">
        <v>18.5</v>
      </c>
      <c r="I46" s="20">
        <v>158800</v>
      </c>
      <c r="J46" s="13"/>
    </row>
    <row r="47" spans="1:10" ht="15">
      <c r="A47" s="17" t="s">
        <v>40</v>
      </c>
      <c r="B47" s="18">
        <v>0</v>
      </c>
      <c r="C47" s="18">
        <v>0</v>
      </c>
      <c r="D47" s="18">
        <v>0</v>
      </c>
      <c r="E47" s="18">
        <v>0</v>
      </c>
      <c r="F47" s="20"/>
      <c r="G47" s="18">
        <v>0</v>
      </c>
      <c r="H47" s="18">
        <v>0</v>
      </c>
      <c r="I47" s="18">
        <v>0</v>
      </c>
      <c r="J47" s="13"/>
    </row>
    <row r="48" spans="1:10" ht="15">
      <c r="A48" s="17" t="s">
        <v>41</v>
      </c>
      <c r="B48" s="20">
        <v>32600</v>
      </c>
      <c r="C48" s="20">
        <v>5500</v>
      </c>
      <c r="D48" s="20">
        <v>126</v>
      </c>
      <c r="E48" s="20">
        <v>694400</v>
      </c>
      <c r="F48" s="20"/>
      <c r="G48" s="20">
        <v>26600</v>
      </c>
      <c r="H48" s="21">
        <v>15.8</v>
      </c>
      <c r="I48" s="20">
        <v>421500</v>
      </c>
      <c r="J48" s="13"/>
    </row>
    <row r="49" spans="1:10" ht="15">
      <c r="A49" s="17" t="s">
        <v>42</v>
      </c>
      <c r="B49" s="20">
        <v>10500</v>
      </c>
      <c r="C49" s="20">
        <v>5200</v>
      </c>
      <c r="D49" s="20">
        <v>104</v>
      </c>
      <c r="E49" s="20">
        <v>542400</v>
      </c>
      <c r="F49" s="20"/>
      <c r="G49" s="20">
        <v>5200</v>
      </c>
      <c r="H49" s="21">
        <v>18.2</v>
      </c>
      <c r="I49" s="20">
        <v>94800</v>
      </c>
      <c r="J49" s="13"/>
    </row>
    <row r="50" spans="1:10" ht="15">
      <c r="A50" s="17" t="s">
        <v>43</v>
      </c>
      <c r="B50" s="20">
        <v>700</v>
      </c>
      <c r="C50" s="20">
        <v>400</v>
      </c>
      <c r="D50" s="20">
        <v>98</v>
      </c>
      <c r="E50" s="20">
        <v>39300</v>
      </c>
      <c r="F50" s="20"/>
      <c r="G50" s="20">
        <v>300</v>
      </c>
      <c r="H50" s="21">
        <v>16.7</v>
      </c>
      <c r="I50" s="20">
        <v>5000</v>
      </c>
      <c r="J50" s="13"/>
    </row>
    <row r="51" spans="1:10" ht="15">
      <c r="A51" s="17" t="s">
        <v>44</v>
      </c>
      <c r="B51" s="20">
        <v>8400</v>
      </c>
      <c r="C51" s="20">
        <v>4000</v>
      </c>
      <c r="D51" s="20">
        <v>118</v>
      </c>
      <c r="E51" s="20">
        <v>471700</v>
      </c>
      <c r="F51" s="20"/>
      <c r="G51" s="20">
        <v>4300</v>
      </c>
      <c r="H51" s="21">
        <v>15.4</v>
      </c>
      <c r="I51" s="20">
        <v>66400</v>
      </c>
      <c r="J51" s="13"/>
    </row>
    <row r="52" spans="1:10" ht="15">
      <c r="A52" s="17" t="s">
        <v>45</v>
      </c>
      <c r="B52" s="20">
        <v>6700</v>
      </c>
      <c r="C52" s="20">
        <v>2200</v>
      </c>
      <c r="D52" s="20">
        <v>112</v>
      </c>
      <c r="E52" s="20">
        <v>246500</v>
      </c>
      <c r="F52" s="20"/>
      <c r="G52" s="20">
        <v>4400</v>
      </c>
      <c r="H52" s="21">
        <v>14.4</v>
      </c>
      <c r="I52" s="20">
        <v>63500</v>
      </c>
      <c r="J52" s="13"/>
    </row>
    <row r="53" spans="1:10" ht="15">
      <c r="A53" s="17" t="s">
        <v>46</v>
      </c>
      <c r="B53" s="20">
        <v>28600</v>
      </c>
      <c r="C53" s="20">
        <v>20200</v>
      </c>
      <c r="D53" s="20">
        <v>138</v>
      </c>
      <c r="E53" s="20">
        <v>2781300</v>
      </c>
      <c r="F53" s="5"/>
      <c r="G53" s="20">
        <v>8200</v>
      </c>
      <c r="H53" s="21">
        <v>13</v>
      </c>
      <c r="I53" s="20">
        <v>106700</v>
      </c>
      <c r="J53" s="13"/>
    </row>
    <row r="54" spans="1:10" ht="15">
      <c r="A54" s="17" t="s">
        <v>47</v>
      </c>
      <c r="B54" s="20">
        <v>33400</v>
      </c>
      <c r="C54" s="20">
        <v>17000</v>
      </c>
      <c r="D54" s="20">
        <v>116</v>
      </c>
      <c r="E54" s="20">
        <v>1974600</v>
      </c>
      <c r="F54" s="5"/>
      <c r="G54" s="20">
        <v>16100</v>
      </c>
      <c r="H54" s="21">
        <v>13.4</v>
      </c>
      <c r="I54" s="20">
        <v>215200</v>
      </c>
      <c r="J54" s="13"/>
    </row>
    <row r="55" spans="1:10" ht="15">
      <c r="A55" s="17" t="s">
        <v>48</v>
      </c>
      <c r="B55" s="20">
        <v>1100</v>
      </c>
      <c r="C55" s="20">
        <v>800</v>
      </c>
      <c r="D55" s="20">
        <v>83</v>
      </c>
      <c r="E55" s="20">
        <v>66700</v>
      </c>
      <c r="F55" s="20"/>
      <c r="G55" s="20">
        <v>300</v>
      </c>
      <c r="H55" s="21">
        <v>7.3</v>
      </c>
      <c r="I55" s="20">
        <v>2200</v>
      </c>
      <c r="J55" s="13"/>
    </row>
    <row r="56" spans="1:10" ht="15">
      <c r="A56" s="17" t="s">
        <v>49</v>
      </c>
      <c r="B56" s="20">
        <v>1100</v>
      </c>
      <c r="C56" s="20">
        <v>400</v>
      </c>
      <c r="D56" s="20">
        <v>81</v>
      </c>
      <c r="E56" s="20">
        <v>32500</v>
      </c>
      <c r="F56" s="20"/>
      <c r="G56" s="20">
        <v>700</v>
      </c>
      <c r="H56" s="21">
        <v>17.4</v>
      </c>
      <c r="I56" s="20">
        <v>12200</v>
      </c>
      <c r="J56" s="13"/>
    </row>
    <row r="57" spans="1:10" ht="15">
      <c r="A57" s="17" t="s">
        <v>50</v>
      </c>
      <c r="B57" s="20">
        <v>9100</v>
      </c>
      <c r="C57" s="20">
        <v>3600</v>
      </c>
      <c r="D57" s="20">
        <v>78</v>
      </c>
      <c r="E57" s="20">
        <v>282400</v>
      </c>
      <c r="F57" s="20"/>
      <c r="G57" s="20">
        <v>5400</v>
      </c>
      <c r="H57" s="21">
        <v>13.3</v>
      </c>
      <c r="I57" s="20">
        <v>71900</v>
      </c>
      <c r="J57" s="13"/>
    </row>
    <row r="58" spans="1:10" ht="15">
      <c r="A58" s="17" t="s">
        <v>51</v>
      </c>
      <c r="B58" s="20">
        <v>12200</v>
      </c>
      <c r="C58" s="20">
        <v>5900</v>
      </c>
      <c r="D58" s="20">
        <v>99</v>
      </c>
      <c r="E58" s="20">
        <v>582500</v>
      </c>
      <c r="F58" s="5"/>
      <c r="G58" s="20">
        <v>6200</v>
      </c>
      <c r="H58" s="21">
        <v>13.9</v>
      </c>
      <c r="I58" s="20">
        <v>86100</v>
      </c>
      <c r="J58" s="13"/>
    </row>
    <row r="59" spans="1:10" ht="15">
      <c r="A59" s="17" t="s">
        <v>52</v>
      </c>
      <c r="B59" s="20">
        <v>1100</v>
      </c>
      <c r="C59" s="20">
        <v>700</v>
      </c>
      <c r="D59" s="20">
        <v>141</v>
      </c>
      <c r="E59" s="20">
        <v>98900</v>
      </c>
      <c r="F59" s="20"/>
      <c r="G59" s="20">
        <v>400</v>
      </c>
      <c r="H59" s="21">
        <v>14</v>
      </c>
      <c r="I59" s="20">
        <v>5600</v>
      </c>
      <c r="J59" s="13"/>
    </row>
    <row r="60" spans="1:10" ht="15">
      <c r="A60" s="17" t="s">
        <v>53</v>
      </c>
      <c r="B60" s="18">
        <v>200</v>
      </c>
      <c r="C60" s="18">
        <v>0</v>
      </c>
      <c r="D60" s="18">
        <v>0</v>
      </c>
      <c r="E60" s="18">
        <v>0</v>
      </c>
      <c r="F60" s="20"/>
      <c r="G60" s="18">
        <v>200</v>
      </c>
      <c r="H60" s="18">
        <v>12.5</v>
      </c>
      <c r="I60" s="18">
        <v>2500</v>
      </c>
      <c r="J60" s="13"/>
    </row>
    <row r="61" spans="1:10" ht="15">
      <c r="A61" s="17" t="s">
        <v>54</v>
      </c>
      <c r="B61" s="20">
        <v>29500</v>
      </c>
      <c r="C61" s="20">
        <v>12600</v>
      </c>
      <c r="D61" s="20">
        <v>107</v>
      </c>
      <c r="E61" s="20">
        <v>1348000</v>
      </c>
      <c r="F61" s="5"/>
      <c r="G61" s="20">
        <v>16500</v>
      </c>
      <c r="H61" s="21">
        <v>19.2</v>
      </c>
      <c r="I61" s="20">
        <v>316500</v>
      </c>
      <c r="J61" s="13"/>
    </row>
    <row r="62" spans="1:10" ht="15">
      <c r="A62" s="17" t="s">
        <v>55</v>
      </c>
      <c r="B62" s="20">
        <v>31600</v>
      </c>
      <c r="C62" s="20">
        <v>22300</v>
      </c>
      <c r="D62" s="20">
        <v>120</v>
      </c>
      <c r="E62" s="20">
        <v>2677100</v>
      </c>
      <c r="F62" s="5"/>
      <c r="G62" s="20">
        <v>9100</v>
      </c>
      <c r="H62" s="21">
        <v>13.3</v>
      </c>
      <c r="I62" s="20">
        <v>121300</v>
      </c>
      <c r="J62" s="13"/>
    </row>
    <row r="63" spans="1:10" ht="15">
      <c r="A63" s="17" t="s">
        <v>56</v>
      </c>
      <c r="B63" s="18">
        <v>0</v>
      </c>
      <c r="C63" s="18">
        <v>0</v>
      </c>
      <c r="D63" s="18">
        <v>0</v>
      </c>
      <c r="E63" s="18">
        <v>0</v>
      </c>
      <c r="F63" s="20"/>
      <c r="G63" s="18">
        <v>0</v>
      </c>
      <c r="H63" s="18">
        <v>0</v>
      </c>
      <c r="I63" s="18">
        <v>0</v>
      </c>
      <c r="J63" s="13"/>
    </row>
    <row r="64" spans="1:10" ht="15">
      <c r="A64" s="17" t="s">
        <v>57</v>
      </c>
      <c r="B64" s="20">
        <v>49700</v>
      </c>
      <c r="C64" s="20">
        <v>20400</v>
      </c>
      <c r="D64" s="20">
        <v>89</v>
      </c>
      <c r="E64" s="20">
        <v>1810800</v>
      </c>
      <c r="F64" s="5"/>
      <c r="G64" s="20">
        <v>28800</v>
      </c>
      <c r="H64" s="21">
        <v>17.7</v>
      </c>
      <c r="I64" s="20">
        <v>508400</v>
      </c>
      <c r="J64" s="13"/>
    </row>
    <row r="65" spans="1:10" ht="15">
      <c r="A65" s="17" t="s">
        <v>58</v>
      </c>
      <c r="B65" s="20">
        <v>10900</v>
      </c>
      <c r="C65" s="20">
        <v>6100</v>
      </c>
      <c r="D65" s="20">
        <v>138</v>
      </c>
      <c r="E65" s="20">
        <v>840000</v>
      </c>
      <c r="F65" s="20"/>
      <c r="G65" s="20">
        <v>4700</v>
      </c>
      <c r="H65" s="21">
        <v>17</v>
      </c>
      <c r="I65" s="20">
        <v>80100</v>
      </c>
      <c r="J65" s="13"/>
    </row>
    <row r="66" spans="1:10" ht="15">
      <c r="A66" s="17"/>
      <c r="B66" s="13"/>
      <c r="C66" s="14"/>
      <c r="D66" s="14"/>
      <c r="E66" s="14"/>
      <c r="F66" s="14"/>
      <c r="G66" s="14"/>
      <c r="H66" s="15"/>
      <c r="I66" s="14"/>
      <c r="J66" s="13"/>
    </row>
    <row r="67" spans="1:10" ht="15">
      <c r="A67" s="17" t="s">
        <v>63</v>
      </c>
      <c r="B67" s="14">
        <v>0</v>
      </c>
      <c r="C67" s="14">
        <v>0</v>
      </c>
      <c r="D67" s="14">
        <v>0</v>
      </c>
      <c r="E67" s="14">
        <v>0</v>
      </c>
      <c r="F67" s="14"/>
      <c r="G67" s="14">
        <v>0</v>
      </c>
      <c r="H67" s="14">
        <v>0</v>
      </c>
      <c r="I67" s="14">
        <v>0</v>
      </c>
      <c r="J67" s="13"/>
    </row>
    <row r="68" spans="1:10" ht="15">
      <c r="A68" s="22"/>
      <c r="B68" s="6"/>
      <c r="C68" s="23"/>
      <c r="D68" s="23"/>
      <c r="E68" s="23"/>
      <c r="F68" s="23"/>
      <c r="G68" s="23"/>
      <c r="H68" s="24"/>
      <c r="I68" s="23"/>
      <c r="J68" s="13"/>
    </row>
    <row r="69" spans="1:10" ht="15">
      <c r="A69" s="5" t="s">
        <v>153</v>
      </c>
      <c r="B69" s="5"/>
      <c r="C69" s="13"/>
      <c r="D69" s="13"/>
      <c r="E69" s="13"/>
      <c r="F69" s="13"/>
      <c r="G69" s="13"/>
      <c r="H69" s="16"/>
      <c r="I69" s="13"/>
      <c r="J69" s="13"/>
    </row>
    <row r="70" spans="1:10" ht="15">
      <c r="A70" s="5"/>
      <c r="B70" s="5"/>
      <c r="C70" s="13"/>
      <c r="D70" s="13"/>
      <c r="E70" s="13"/>
      <c r="F70" s="25"/>
      <c r="G70" s="25"/>
      <c r="H70" s="26"/>
      <c r="I70" s="25"/>
      <c r="J70" s="13"/>
    </row>
    <row r="71" spans="1:10" ht="29.25" customHeight="1">
      <c r="A71" s="48" t="s">
        <v>170</v>
      </c>
      <c r="B71" s="48"/>
      <c r="C71" s="48"/>
      <c r="D71" s="48"/>
      <c r="E71" s="48"/>
      <c r="F71" s="48"/>
      <c r="G71" s="48"/>
      <c r="H71" s="48"/>
      <c r="I71" s="48"/>
      <c r="J71" s="13"/>
    </row>
    <row r="72" spans="1:10" ht="15">
      <c r="A72" s="3" t="s">
        <v>141</v>
      </c>
      <c r="B72" s="3"/>
      <c r="C72" s="25"/>
      <c r="D72" s="25"/>
      <c r="E72" s="25"/>
      <c r="F72" s="25"/>
      <c r="G72" s="25"/>
      <c r="H72" s="16"/>
      <c r="I72" s="13"/>
      <c r="J72" s="13"/>
    </row>
    <row r="73" spans="1:10" ht="15">
      <c r="A73" s="5"/>
      <c r="B73" s="5"/>
      <c r="C73" s="13"/>
      <c r="D73" s="13"/>
      <c r="E73" s="13"/>
      <c r="F73" s="13"/>
      <c r="G73" s="13"/>
      <c r="H73" s="16"/>
      <c r="I73" s="13"/>
      <c r="J73" s="13"/>
    </row>
    <row r="74" spans="1:10" ht="15">
      <c r="A74" s="5"/>
      <c r="B74" s="5"/>
      <c r="C74" s="13"/>
      <c r="D74" s="13"/>
      <c r="E74" s="13"/>
      <c r="F74" s="13"/>
      <c r="G74" s="13"/>
      <c r="H74" s="16"/>
      <c r="I74" s="13"/>
      <c r="J74" s="13"/>
    </row>
    <row r="75" spans="1:10" ht="15">
      <c r="A75" s="5"/>
      <c r="B75" s="5"/>
      <c r="C75" s="13"/>
      <c r="D75" s="13"/>
      <c r="E75" s="13"/>
      <c r="F75" s="13"/>
      <c r="G75" s="13"/>
      <c r="H75" s="16"/>
      <c r="I75" s="13"/>
      <c r="J75" s="13"/>
    </row>
    <row r="76" spans="1:10" ht="15">
      <c r="A76" s="5"/>
      <c r="B76" s="5"/>
      <c r="C76" s="13"/>
      <c r="D76" s="13"/>
      <c r="E76" s="13"/>
      <c r="F76" s="13"/>
      <c r="G76" s="13"/>
      <c r="H76" s="16"/>
      <c r="I76" s="13"/>
      <c r="J76" s="13"/>
    </row>
    <row r="77" spans="1:10" ht="15">
      <c r="A77" s="5"/>
      <c r="B77" s="5"/>
      <c r="C77" s="13"/>
      <c r="D77" s="13"/>
      <c r="E77" s="13"/>
      <c r="F77" s="13"/>
      <c r="G77" s="13"/>
      <c r="H77" s="16"/>
      <c r="I77" s="13"/>
      <c r="J77" s="13"/>
    </row>
  </sheetData>
  <sheetProtection/>
  <mergeCells count="3">
    <mergeCell ref="C5:E5"/>
    <mergeCell ref="G5:I5"/>
    <mergeCell ref="A71:I7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A1" sqref="A1:J7"/>
    </sheetView>
  </sheetViews>
  <sheetFormatPr defaultColWidth="13.77734375" defaultRowHeight="15"/>
  <cols>
    <col min="1" max="1" width="18.77734375" style="0" customWidth="1"/>
    <col min="2" max="5" width="13.77734375" style="0" customWidth="1"/>
    <col min="6" max="6" width="2.77734375" style="0" customWidth="1"/>
  </cols>
  <sheetData>
    <row r="1" spans="1:9" ht="20.25">
      <c r="A1" s="27" t="s">
        <v>64</v>
      </c>
      <c r="B1" s="2"/>
      <c r="C1" s="3"/>
      <c r="D1" s="3"/>
      <c r="E1" s="4"/>
      <c r="F1" s="3"/>
      <c r="G1" s="5"/>
      <c r="H1" s="5"/>
      <c r="I1" s="5"/>
    </row>
    <row r="2" spans="1:9" ht="20.25">
      <c r="A2" s="28" t="s">
        <v>171</v>
      </c>
      <c r="B2" s="2"/>
      <c r="C2" s="3"/>
      <c r="D2" s="3"/>
      <c r="E2" s="5"/>
      <c r="F2" s="3"/>
      <c r="G2" s="5"/>
      <c r="H2" s="5"/>
      <c r="I2" s="5"/>
    </row>
    <row r="3" spans="1:9" ht="20.25">
      <c r="A3" s="27" t="s">
        <v>0</v>
      </c>
      <c r="B3" s="2"/>
      <c r="C3" s="3"/>
      <c r="D3" s="3"/>
      <c r="E3" s="5"/>
      <c r="F3" s="5"/>
      <c r="G3" s="5"/>
      <c r="H3" s="5"/>
      <c r="I3" s="5"/>
    </row>
    <row r="4" spans="1:9" ht="1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5">
      <c r="A5" s="6"/>
      <c r="B5" s="7"/>
      <c r="C5" s="44" t="s">
        <v>60</v>
      </c>
      <c r="D5" s="44"/>
      <c r="E5" s="45"/>
      <c r="F5" s="8"/>
      <c r="G5" s="46" t="s">
        <v>61</v>
      </c>
      <c r="H5" s="47"/>
      <c r="I5" s="47"/>
    </row>
    <row r="6" spans="1:9" ht="28.5">
      <c r="A6" s="3" t="s">
        <v>62</v>
      </c>
      <c r="B6" s="37" t="s">
        <v>146</v>
      </c>
      <c r="C6" s="38" t="s">
        <v>143</v>
      </c>
      <c r="D6" s="38" t="s">
        <v>144</v>
      </c>
      <c r="E6" s="39" t="s">
        <v>145</v>
      </c>
      <c r="F6" s="9"/>
      <c r="G6" s="38" t="s">
        <v>143</v>
      </c>
      <c r="H6" s="38" t="s">
        <v>144</v>
      </c>
      <c r="I6" s="39" t="s">
        <v>145</v>
      </c>
    </row>
    <row r="7" spans="1:9" ht="15">
      <c r="A7" s="6"/>
      <c r="B7" s="5"/>
      <c r="C7" s="5"/>
      <c r="D7" s="10"/>
      <c r="E7" s="5"/>
      <c r="F7" s="5"/>
      <c r="G7" s="5"/>
      <c r="H7" s="11"/>
      <c r="I7" s="5"/>
    </row>
    <row r="8" spans="1:9" ht="15">
      <c r="A8" s="3" t="s">
        <v>2</v>
      </c>
      <c r="B8" s="10">
        <f>SUM(B9:B67)</f>
        <v>980000</v>
      </c>
      <c r="C8" s="10">
        <f>SUM(C9:C67)</f>
        <v>500000</v>
      </c>
      <c r="D8" s="10">
        <v>122</v>
      </c>
      <c r="E8" s="10">
        <f>SUM(E9:E67)</f>
        <v>61000000</v>
      </c>
      <c r="F8" s="10"/>
      <c r="G8" s="10">
        <f>SUM(G9:G67)</f>
        <v>470000</v>
      </c>
      <c r="H8" s="12">
        <v>17</v>
      </c>
      <c r="I8" s="10">
        <f>SUM(I9:I67)</f>
        <v>7990000</v>
      </c>
    </row>
    <row r="9" spans="1:9" ht="15">
      <c r="A9" s="29" t="s">
        <v>3</v>
      </c>
      <c r="B9" s="20">
        <v>3700</v>
      </c>
      <c r="C9" s="20">
        <v>1000</v>
      </c>
      <c r="D9" s="20">
        <v>91</v>
      </c>
      <c r="E9" s="20">
        <v>90700</v>
      </c>
      <c r="F9" s="20"/>
      <c r="G9" s="20">
        <v>2600</v>
      </c>
      <c r="H9" s="21">
        <v>16.4</v>
      </c>
      <c r="I9" s="20">
        <v>42600</v>
      </c>
    </row>
    <row r="10" spans="1:9" ht="15">
      <c r="A10" s="29" t="s">
        <v>4</v>
      </c>
      <c r="B10" s="20">
        <v>12000</v>
      </c>
      <c r="C10" s="20">
        <v>3700</v>
      </c>
      <c r="D10" s="20">
        <v>99</v>
      </c>
      <c r="E10" s="20">
        <v>365000</v>
      </c>
      <c r="F10" s="20"/>
      <c r="G10" s="20">
        <v>7900</v>
      </c>
      <c r="H10" s="21">
        <v>15.6</v>
      </c>
      <c r="I10" s="20">
        <v>123100</v>
      </c>
    </row>
    <row r="11" spans="1:9" ht="15">
      <c r="A11" s="29" t="s">
        <v>5</v>
      </c>
      <c r="B11" s="20">
        <v>6600</v>
      </c>
      <c r="C11" s="20">
        <v>2000</v>
      </c>
      <c r="D11" s="20">
        <v>114</v>
      </c>
      <c r="E11" s="20">
        <v>227200</v>
      </c>
      <c r="F11" s="20"/>
      <c r="G11" s="20">
        <v>4600</v>
      </c>
      <c r="H11" s="21">
        <v>17.4</v>
      </c>
      <c r="I11" s="20">
        <v>80200</v>
      </c>
    </row>
    <row r="12" spans="1:9" ht="15">
      <c r="A12" s="29" t="s">
        <v>6</v>
      </c>
      <c r="B12" s="20">
        <v>18500</v>
      </c>
      <c r="C12" s="20">
        <v>7100</v>
      </c>
      <c r="D12" s="20">
        <v>94</v>
      </c>
      <c r="E12" s="20">
        <v>669100</v>
      </c>
      <c r="F12" s="20"/>
      <c r="G12" s="20">
        <v>11100</v>
      </c>
      <c r="H12" s="21">
        <v>17.3</v>
      </c>
      <c r="I12" s="20">
        <v>191700</v>
      </c>
    </row>
    <row r="13" spans="1:9" ht="15">
      <c r="A13" s="29" t="s">
        <v>7</v>
      </c>
      <c r="B13" s="20">
        <v>59500</v>
      </c>
      <c r="C13" s="20">
        <v>35300</v>
      </c>
      <c r="D13" s="20">
        <v>124</v>
      </c>
      <c r="E13" s="20">
        <v>4374000</v>
      </c>
      <c r="F13" s="20"/>
      <c r="G13" s="20">
        <v>23500</v>
      </c>
      <c r="H13" s="21">
        <v>17.9</v>
      </c>
      <c r="I13" s="20">
        <v>420600</v>
      </c>
    </row>
    <row r="14" spans="1:9" ht="15">
      <c r="A14" s="29" t="s">
        <v>8</v>
      </c>
      <c r="B14" s="20">
        <v>22400</v>
      </c>
      <c r="C14" s="20">
        <v>6700</v>
      </c>
      <c r="D14" s="20">
        <v>86</v>
      </c>
      <c r="E14" s="20">
        <v>576400</v>
      </c>
      <c r="F14" s="20"/>
      <c r="G14" s="20">
        <v>15400</v>
      </c>
      <c r="H14" s="21">
        <v>15.2</v>
      </c>
      <c r="I14" s="20">
        <v>233900</v>
      </c>
    </row>
    <row r="15" spans="1:9" ht="15">
      <c r="A15" s="29" t="s">
        <v>9</v>
      </c>
      <c r="B15" s="20">
        <v>5100</v>
      </c>
      <c r="C15" s="20">
        <v>2900</v>
      </c>
      <c r="D15" s="20">
        <v>125</v>
      </c>
      <c r="E15" s="20">
        <v>361500</v>
      </c>
      <c r="F15" s="20"/>
      <c r="G15" s="20">
        <v>2200</v>
      </c>
      <c r="H15" s="21">
        <v>17.3</v>
      </c>
      <c r="I15" s="20">
        <v>38100</v>
      </c>
    </row>
    <row r="16" spans="1:9" ht="15">
      <c r="A16" s="29" t="s">
        <v>10</v>
      </c>
      <c r="B16" s="20">
        <v>14500</v>
      </c>
      <c r="C16" s="20">
        <v>6600</v>
      </c>
      <c r="D16" s="20">
        <v>136</v>
      </c>
      <c r="E16" s="20">
        <v>896500</v>
      </c>
      <c r="F16" s="20"/>
      <c r="G16" s="20">
        <v>7800</v>
      </c>
      <c r="H16" s="21">
        <v>16</v>
      </c>
      <c r="I16" s="20">
        <v>124700</v>
      </c>
    </row>
    <row r="17" spans="1:9" ht="15">
      <c r="A17" s="29" t="s">
        <v>11</v>
      </c>
      <c r="B17" s="20">
        <v>17600</v>
      </c>
      <c r="C17" s="20">
        <v>5400</v>
      </c>
      <c r="D17" s="20">
        <v>163</v>
      </c>
      <c r="E17" s="20">
        <v>877600</v>
      </c>
      <c r="F17" s="20"/>
      <c r="G17" s="20">
        <v>11800</v>
      </c>
      <c r="H17" s="21">
        <v>21.8</v>
      </c>
      <c r="I17" s="20">
        <v>256800</v>
      </c>
    </row>
    <row r="18" spans="1:9" ht="15">
      <c r="A18" s="29" t="s">
        <v>12</v>
      </c>
      <c r="B18" s="20">
        <v>16600</v>
      </c>
      <c r="C18" s="20">
        <v>8600</v>
      </c>
      <c r="D18" s="20">
        <v>138</v>
      </c>
      <c r="E18" s="20">
        <v>1188400</v>
      </c>
      <c r="F18" s="5"/>
      <c r="G18" s="20">
        <v>8000</v>
      </c>
      <c r="H18" s="21">
        <v>19.1</v>
      </c>
      <c r="I18" s="20">
        <v>152600</v>
      </c>
    </row>
    <row r="19" spans="1:9" ht="15">
      <c r="A19" s="29" t="s">
        <v>13</v>
      </c>
      <c r="B19" s="20">
        <v>13600</v>
      </c>
      <c r="C19" s="20">
        <v>5000</v>
      </c>
      <c r="D19" s="20">
        <v>106</v>
      </c>
      <c r="E19" s="20">
        <v>528800</v>
      </c>
      <c r="F19" s="20"/>
      <c r="G19" s="20">
        <v>8500</v>
      </c>
      <c r="H19" s="21">
        <v>15.4</v>
      </c>
      <c r="I19" s="20">
        <v>130500</v>
      </c>
    </row>
    <row r="20" spans="1:9" ht="15">
      <c r="A20" s="29" t="s">
        <v>14</v>
      </c>
      <c r="B20" s="20">
        <v>7500</v>
      </c>
      <c r="C20" s="20">
        <v>1100</v>
      </c>
      <c r="D20" s="20">
        <v>97</v>
      </c>
      <c r="E20" s="20">
        <v>106900</v>
      </c>
      <c r="F20" s="20"/>
      <c r="G20" s="20">
        <v>6400</v>
      </c>
      <c r="H20" s="21">
        <v>23.1</v>
      </c>
      <c r="I20" s="20">
        <v>147600</v>
      </c>
    </row>
    <row r="21" spans="1:9" ht="15">
      <c r="A21" s="29" t="s">
        <v>15</v>
      </c>
      <c r="B21" s="20">
        <v>8400</v>
      </c>
      <c r="C21" s="20">
        <v>5400</v>
      </c>
      <c r="D21" s="20">
        <v>129</v>
      </c>
      <c r="E21" s="20">
        <v>696700</v>
      </c>
      <c r="F21" s="20"/>
      <c r="G21" s="20">
        <v>2800</v>
      </c>
      <c r="H21" s="21">
        <v>19.7</v>
      </c>
      <c r="I21" s="20">
        <v>55100</v>
      </c>
    </row>
    <row r="22" spans="1:9" ht="15">
      <c r="A22" s="29" t="s">
        <v>16</v>
      </c>
      <c r="B22" s="20">
        <v>20500</v>
      </c>
      <c r="C22" s="20">
        <v>8600</v>
      </c>
      <c r="D22" s="20">
        <v>119</v>
      </c>
      <c r="E22" s="20">
        <v>1020500</v>
      </c>
      <c r="F22" s="5"/>
      <c r="G22" s="20">
        <v>11900</v>
      </c>
      <c r="H22" s="21">
        <v>14.3</v>
      </c>
      <c r="I22" s="20">
        <v>169900</v>
      </c>
    </row>
    <row r="23" spans="1:9" ht="15">
      <c r="A23" s="29" t="s">
        <v>17</v>
      </c>
      <c r="B23" s="20">
        <v>2400</v>
      </c>
      <c r="C23" s="20">
        <v>800</v>
      </c>
      <c r="D23" s="20">
        <v>150</v>
      </c>
      <c r="E23" s="20">
        <v>120000</v>
      </c>
      <c r="F23" s="20"/>
      <c r="G23" s="20">
        <v>1600</v>
      </c>
      <c r="H23" s="21">
        <v>16.5</v>
      </c>
      <c r="I23" s="20">
        <v>26400</v>
      </c>
    </row>
    <row r="24" spans="1:9" ht="15">
      <c r="A24" s="29" t="s">
        <v>18</v>
      </c>
      <c r="B24" s="20">
        <v>13600</v>
      </c>
      <c r="C24" s="20">
        <v>5900</v>
      </c>
      <c r="D24" s="20">
        <v>122</v>
      </c>
      <c r="E24" s="20">
        <v>722200</v>
      </c>
      <c r="F24" s="20"/>
      <c r="G24" s="20">
        <v>7300</v>
      </c>
      <c r="H24" s="21">
        <v>17.7</v>
      </c>
      <c r="I24" s="20">
        <v>128900</v>
      </c>
    </row>
    <row r="25" spans="1:9" ht="15">
      <c r="A25" s="29" t="s">
        <v>19</v>
      </c>
      <c r="B25" s="20">
        <v>3000</v>
      </c>
      <c r="C25" s="20">
        <v>600</v>
      </c>
      <c r="D25" s="20">
        <v>126</v>
      </c>
      <c r="E25" s="20">
        <v>75700</v>
      </c>
      <c r="F25" s="20"/>
      <c r="G25" s="20">
        <v>2400</v>
      </c>
      <c r="H25" s="21">
        <v>18.1</v>
      </c>
      <c r="I25" s="20">
        <v>43500</v>
      </c>
    </row>
    <row r="26" spans="1:9" ht="15">
      <c r="A26" s="29" t="s">
        <v>20</v>
      </c>
      <c r="B26" s="20">
        <v>45600</v>
      </c>
      <c r="C26" s="20">
        <v>21100</v>
      </c>
      <c r="D26" s="20">
        <v>136</v>
      </c>
      <c r="E26" s="20">
        <v>2859400</v>
      </c>
      <c r="F26" s="5"/>
      <c r="G26" s="20">
        <v>24200</v>
      </c>
      <c r="H26" s="21">
        <v>17.8</v>
      </c>
      <c r="I26" s="20">
        <v>430700</v>
      </c>
    </row>
    <row r="27" spans="1:9" ht="15">
      <c r="A27" s="29" t="s">
        <v>21</v>
      </c>
      <c r="B27" s="20">
        <v>1400</v>
      </c>
      <c r="C27" s="20">
        <v>500</v>
      </c>
      <c r="D27" s="20">
        <v>86</v>
      </c>
      <c r="E27" s="20">
        <v>43100</v>
      </c>
      <c r="F27" s="20"/>
      <c r="G27" s="20">
        <v>800</v>
      </c>
      <c r="H27" s="21">
        <v>16.1</v>
      </c>
      <c r="I27" s="20">
        <v>12900</v>
      </c>
    </row>
    <row r="28" spans="1:9" ht="15">
      <c r="A28" s="29" t="s">
        <v>59</v>
      </c>
      <c r="B28" s="18" t="s">
        <v>65</v>
      </c>
      <c r="C28" s="18">
        <v>0</v>
      </c>
      <c r="D28" s="18">
        <v>0</v>
      </c>
      <c r="E28" s="18">
        <v>0</v>
      </c>
      <c r="F28" s="20"/>
      <c r="G28" s="18" t="s">
        <v>65</v>
      </c>
      <c r="H28" s="18" t="s">
        <v>65</v>
      </c>
      <c r="I28" s="18" t="s">
        <v>65</v>
      </c>
    </row>
    <row r="29" spans="1:9" ht="15">
      <c r="A29" s="29" t="s">
        <v>22</v>
      </c>
      <c r="B29" s="20">
        <v>13900</v>
      </c>
      <c r="C29" s="20">
        <v>5200</v>
      </c>
      <c r="D29" s="20">
        <v>124</v>
      </c>
      <c r="E29" s="20">
        <v>644800</v>
      </c>
      <c r="F29" s="20"/>
      <c r="G29" s="20">
        <v>8600</v>
      </c>
      <c r="H29" s="21">
        <v>16.3</v>
      </c>
      <c r="I29" s="20">
        <v>140000</v>
      </c>
    </row>
    <row r="30" spans="1:9" ht="15">
      <c r="A30" s="29" t="s">
        <v>23</v>
      </c>
      <c r="B30" s="20">
        <v>37300</v>
      </c>
      <c r="C30" s="20">
        <v>16800</v>
      </c>
      <c r="D30" s="20">
        <v>114</v>
      </c>
      <c r="E30" s="20">
        <v>1919500</v>
      </c>
      <c r="F30" s="5"/>
      <c r="G30" s="20">
        <v>20300</v>
      </c>
      <c r="H30" s="21">
        <v>21.4</v>
      </c>
      <c r="I30" s="20">
        <v>435000</v>
      </c>
    </row>
    <row r="31" spans="1:9" ht="15">
      <c r="A31" s="29" t="s">
        <v>24</v>
      </c>
      <c r="B31" s="20">
        <v>21400</v>
      </c>
      <c r="C31" s="20">
        <v>7700</v>
      </c>
      <c r="D31" s="20">
        <v>144</v>
      </c>
      <c r="E31" s="20">
        <v>1108900</v>
      </c>
      <c r="F31" s="5"/>
      <c r="G31" s="20">
        <v>13600</v>
      </c>
      <c r="H31" s="21">
        <v>17.9</v>
      </c>
      <c r="I31" s="20">
        <v>243000</v>
      </c>
    </row>
    <row r="32" spans="1:9" ht="15">
      <c r="A32" s="29" t="s">
        <v>25</v>
      </c>
      <c r="B32" s="20">
        <v>49200</v>
      </c>
      <c r="C32" s="20">
        <v>27800</v>
      </c>
      <c r="D32" s="20">
        <v>125</v>
      </c>
      <c r="E32" s="20">
        <v>3464700</v>
      </c>
      <c r="F32" s="5"/>
      <c r="G32" s="20">
        <v>21000</v>
      </c>
      <c r="H32" s="21">
        <v>17.5</v>
      </c>
      <c r="I32" s="20">
        <v>366600</v>
      </c>
    </row>
    <row r="33" spans="1:9" ht="15">
      <c r="A33" s="29" t="s">
        <v>26</v>
      </c>
      <c r="B33" s="20">
        <v>27500</v>
      </c>
      <c r="C33" s="20">
        <v>13200</v>
      </c>
      <c r="D33" s="20">
        <v>92</v>
      </c>
      <c r="E33" s="20">
        <v>1214700</v>
      </c>
      <c r="F33" s="5"/>
      <c r="G33" s="20">
        <v>14200</v>
      </c>
      <c r="H33" s="21">
        <v>13.8</v>
      </c>
      <c r="I33" s="20">
        <v>195400</v>
      </c>
    </row>
    <row r="34" spans="1:9" ht="15">
      <c r="A34" s="29" t="s">
        <v>27</v>
      </c>
      <c r="B34" s="20">
        <v>19500</v>
      </c>
      <c r="C34" s="20">
        <v>14900</v>
      </c>
      <c r="D34" s="20">
        <v>117</v>
      </c>
      <c r="E34" s="20">
        <v>1743800</v>
      </c>
      <c r="F34" s="5"/>
      <c r="G34" s="20">
        <v>4600</v>
      </c>
      <c r="H34" s="21">
        <v>13.8</v>
      </c>
      <c r="I34" s="20">
        <v>63600</v>
      </c>
    </row>
    <row r="35" spans="1:9" ht="15">
      <c r="A35" s="29" t="s">
        <v>28</v>
      </c>
      <c r="B35" s="20">
        <v>23900</v>
      </c>
      <c r="C35" s="20">
        <v>9500</v>
      </c>
      <c r="D35" s="20">
        <v>126</v>
      </c>
      <c r="E35" s="20">
        <v>1196900</v>
      </c>
      <c r="F35" s="5"/>
      <c r="G35" s="20">
        <v>14200</v>
      </c>
      <c r="H35" s="21">
        <v>16.7</v>
      </c>
      <c r="I35" s="20">
        <v>237800</v>
      </c>
    </row>
    <row r="36" spans="1:9" ht="15">
      <c r="A36" s="29" t="s">
        <v>29</v>
      </c>
      <c r="B36" s="18">
        <v>0</v>
      </c>
      <c r="C36" s="18">
        <v>0</v>
      </c>
      <c r="D36" s="18">
        <v>0</v>
      </c>
      <c r="E36" s="18">
        <v>0</v>
      </c>
      <c r="F36" s="20"/>
      <c r="G36" s="18">
        <v>0</v>
      </c>
      <c r="H36" s="18">
        <v>0</v>
      </c>
      <c r="I36" s="18">
        <v>0</v>
      </c>
    </row>
    <row r="37" spans="1:9" ht="15">
      <c r="A37" s="29" t="s">
        <v>30</v>
      </c>
      <c r="B37" s="20">
        <v>29600</v>
      </c>
      <c r="C37" s="20">
        <v>21000</v>
      </c>
      <c r="D37" s="20">
        <v>123</v>
      </c>
      <c r="E37" s="20">
        <v>2574400</v>
      </c>
      <c r="F37" s="5"/>
      <c r="G37" s="20">
        <v>8600</v>
      </c>
      <c r="H37" s="21">
        <v>12.3</v>
      </c>
      <c r="I37" s="20">
        <v>106100</v>
      </c>
    </row>
    <row r="38" spans="1:9" ht="15">
      <c r="A38" s="29" t="s">
        <v>31</v>
      </c>
      <c r="B38" s="20">
        <v>35000</v>
      </c>
      <c r="C38" s="20">
        <v>22700</v>
      </c>
      <c r="D38" s="20">
        <v>129</v>
      </c>
      <c r="E38" s="20">
        <v>2924200</v>
      </c>
      <c r="F38" s="5"/>
      <c r="G38" s="20">
        <v>12000</v>
      </c>
      <c r="H38" s="21">
        <v>17.7</v>
      </c>
      <c r="I38" s="20">
        <v>211900</v>
      </c>
    </row>
    <row r="39" spans="1:9" ht="15">
      <c r="A39" s="29" t="s">
        <v>32</v>
      </c>
      <c r="B39" s="20">
        <v>40400</v>
      </c>
      <c r="C39" s="20">
        <v>27400</v>
      </c>
      <c r="D39" s="20">
        <v>124</v>
      </c>
      <c r="E39" s="20">
        <v>3400700</v>
      </c>
      <c r="F39" s="5"/>
      <c r="G39" s="20">
        <v>12500</v>
      </c>
      <c r="H39" s="21">
        <v>17.8</v>
      </c>
      <c r="I39" s="20">
        <v>222700</v>
      </c>
    </row>
    <row r="40" spans="1:9" ht="15">
      <c r="A40" s="29" t="s">
        <v>33</v>
      </c>
      <c r="B40" s="20">
        <v>38200</v>
      </c>
      <c r="C40" s="20">
        <v>25600</v>
      </c>
      <c r="D40" s="20">
        <v>118</v>
      </c>
      <c r="E40" s="20">
        <v>3026900</v>
      </c>
      <c r="F40" s="5"/>
      <c r="G40" s="20">
        <v>12400</v>
      </c>
      <c r="H40" s="21">
        <v>18.9</v>
      </c>
      <c r="I40" s="20">
        <v>234000</v>
      </c>
    </row>
    <row r="41" spans="1:9" ht="15">
      <c r="A41" s="29" t="s">
        <v>34</v>
      </c>
      <c r="B41" s="20">
        <v>9400</v>
      </c>
      <c r="C41" s="20">
        <v>3900</v>
      </c>
      <c r="D41" s="20">
        <v>104</v>
      </c>
      <c r="E41" s="20">
        <v>407300</v>
      </c>
      <c r="F41" s="20"/>
      <c r="G41" s="20">
        <v>5400</v>
      </c>
      <c r="H41" s="21">
        <v>17.2</v>
      </c>
      <c r="I41" s="20">
        <v>92700</v>
      </c>
    </row>
    <row r="42" spans="1:9" ht="15">
      <c r="A42" s="29" t="s">
        <v>35</v>
      </c>
      <c r="B42" s="20">
        <v>24900</v>
      </c>
      <c r="C42" s="20">
        <v>20000</v>
      </c>
      <c r="D42" s="20">
        <v>131</v>
      </c>
      <c r="E42" s="20">
        <v>2626500</v>
      </c>
      <c r="F42" s="5"/>
      <c r="G42" s="20">
        <v>4900</v>
      </c>
      <c r="H42" s="21">
        <v>16.7</v>
      </c>
      <c r="I42" s="20">
        <v>82000</v>
      </c>
    </row>
    <row r="43" spans="1:9" ht="15">
      <c r="A43" s="29" t="s">
        <v>36</v>
      </c>
      <c r="B43" s="20">
        <v>7700</v>
      </c>
      <c r="C43" s="20">
        <v>3500</v>
      </c>
      <c r="D43" s="20">
        <v>89</v>
      </c>
      <c r="E43" s="20">
        <v>310800</v>
      </c>
      <c r="F43" s="20"/>
      <c r="G43" s="20">
        <v>4000</v>
      </c>
      <c r="H43" s="21">
        <v>15.1</v>
      </c>
      <c r="I43" s="20">
        <v>60400</v>
      </c>
    </row>
    <row r="44" spans="1:9" ht="15">
      <c r="A44" s="29" t="s">
        <v>37</v>
      </c>
      <c r="B44" s="20">
        <v>16600</v>
      </c>
      <c r="C44" s="20">
        <v>8900</v>
      </c>
      <c r="D44" s="20">
        <v>115</v>
      </c>
      <c r="E44" s="20">
        <v>1026400</v>
      </c>
      <c r="F44" s="5"/>
      <c r="G44" s="20">
        <v>7400</v>
      </c>
      <c r="H44" s="21">
        <v>16.6</v>
      </c>
      <c r="I44" s="20">
        <v>122600</v>
      </c>
    </row>
    <row r="45" spans="1:9" ht="15">
      <c r="A45" s="29" t="s">
        <v>38</v>
      </c>
      <c r="B45" s="18">
        <v>0</v>
      </c>
      <c r="C45" s="18">
        <v>0</v>
      </c>
      <c r="D45" s="18">
        <v>0</v>
      </c>
      <c r="E45" s="18">
        <v>0</v>
      </c>
      <c r="F45" s="20"/>
      <c r="G45" s="18">
        <v>0</v>
      </c>
      <c r="H45" s="18">
        <v>0</v>
      </c>
      <c r="I45" s="18">
        <v>0</v>
      </c>
    </row>
    <row r="46" spans="1:9" ht="15">
      <c r="A46" s="29" t="s">
        <v>39</v>
      </c>
      <c r="B46" s="20">
        <v>12900</v>
      </c>
      <c r="C46" s="20">
        <v>6000</v>
      </c>
      <c r="D46" s="20">
        <v>123</v>
      </c>
      <c r="E46" s="20">
        <v>736800</v>
      </c>
      <c r="F46" s="20"/>
      <c r="G46" s="20">
        <v>6600</v>
      </c>
      <c r="H46" s="21">
        <v>13.2</v>
      </c>
      <c r="I46" s="20">
        <v>87100</v>
      </c>
    </row>
    <row r="47" spans="1:9" ht="15">
      <c r="A47" s="29" t="s">
        <v>40</v>
      </c>
      <c r="B47" s="18">
        <v>0</v>
      </c>
      <c r="C47" s="18">
        <v>0</v>
      </c>
      <c r="D47" s="18">
        <v>0</v>
      </c>
      <c r="E47" s="18">
        <v>0</v>
      </c>
      <c r="F47" s="20"/>
      <c r="G47" s="18">
        <v>0</v>
      </c>
      <c r="H47" s="18">
        <v>0</v>
      </c>
      <c r="I47" s="18">
        <v>0</v>
      </c>
    </row>
    <row r="48" spans="1:9" ht="15">
      <c r="A48" s="29" t="s">
        <v>41</v>
      </c>
      <c r="B48" s="20">
        <v>34100</v>
      </c>
      <c r="C48" s="20">
        <v>5900</v>
      </c>
      <c r="D48" s="20">
        <v>134</v>
      </c>
      <c r="E48" s="20">
        <v>791800</v>
      </c>
      <c r="F48" s="20"/>
      <c r="G48" s="20">
        <v>28100</v>
      </c>
      <c r="H48" s="21">
        <v>16.2</v>
      </c>
      <c r="I48" s="20">
        <v>455800</v>
      </c>
    </row>
    <row r="49" spans="1:9" ht="15">
      <c r="A49" s="29" t="s">
        <v>42</v>
      </c>
      <c r="B49" s="20">
        <v>11300</v>
      </c>
      <c r="C49" s="20">
        <v>5200</v>
      </c>
      <c r="D49" s="20">
        <v>119</v>
      </c>
      <c r="E49" s="20">
        <v>617600</v>
      </c>
      <c r="F49" s="20"/>
      <c r="G49" s="20">
        <v>6000</v>
      </c>
      <c r="H49" s="21">
        <v>18.4</v>
      </c>
      <c r="I49" s="20">
        <v>110600</v>
      </c>
    </row>
    <row r="50" spans="1:9" ht="15">
      <c r="A50" s="29" t="s">
        <v>43</v>
      </c>
      <c r="B50" s="20">
        <v>500</v>
      </c>
      <c r="C50" s="20">
        <v>400</v>
      </c>
      <c r="D50" s="20">
        <v>112</v>
      </c>
      <c r="E50" s="20">
        <v>44700</v>
      </c>
      <c r="F50" s="20"/>
      <c r="G50" s="20">
        <v>100</v>
      </c>
      <c r="H50" s="21">
        <v>14</v>
      </c>
      <c r="I50" s="20">
        <v>1400</v>
      </c>
    </row>
    <row r="51" spans="1:9" ht="15">
      <c r="A51" s="29" t="s">
        <v>44</v>
      </c>
      <c r="B51" s="20">
        <v>9900</v>
      </c>
      <c r="C51" s="20">
        <v>5100</v>
      </c>
      <c r="D51" s="20">
        <v>154</v>
      </c>
      <c r="E51" s="20">
        <v>786800</v>
      </c>
      <c r="F51" s="20"/>
      <c r="G51" s="20">
        <v>4700</v>
      </c>
      <c r="H51" s="21">
        <v>15.4</v>
      </c>
      <c r="I51" s="20">
        <v>72500</v>
      </c>
    </row>
    <row r="52" spans="1:9" ht="15">
      <c r="A52" s="29" t="s">
        <v>45</v>
      </c>
      <c r="B52" s="20">
        <v>6100</v>
      </c>
      <c r="C52" s="20">
        <v>3700</v>
      </c>
      <c r="D52" s="20">
        <v>81</v>
      </c>
      <c r="E52" s="20">
        <v>299700</v>
      </c>
      <c r="F52" s="20"/>
      <c r="G52" s="20">
        <v>2400</v>
      </c>
      <c r="H52" s="21">
        <v>16.5</v>
      </c>
      <c r="I52" s="20">
        <v>39600</v>
      </c>
    </row>
    <row r="53" spans="1:9" ht="15">
      <c r="A53" s="29" t="s">
        <v>46</v>
      </c>
      <c r="B53" s="20">
        <v>28400</v>
      </c>
      <c r="C53" s="20">
        <v>22200</v>
      </c>
      <c r="D53" s="20">
        <v>144</v>
      </c>
      <c r="E53" s="20">
        <v>3191600</v>
      </c>
      <c r="F53" s="5"/>
      <c r="G53" s="20">
        <v>6000</v>
      </c>
      <c r="H53" s="21">
        <v>16.5</v>
      </c>
      <c r="I53" s="20">
        <v>99200</v>
      </c>
    </row>
    <row r="54" spans="1:9" ht="15">
      <c r="A54" s="29" t="s">
        <v>47</v>
      </c>
      <c r="B54" s="20">
        <v>32600</v>
      </c>
      <c r="C54" s="20">
        <v>21100</v>
      </c>
      <c r="D54" s="20">
        <v>109</v>
      </c>
      <c r="E54" s="20">
        <v>2290400</v>
      </c>
      <c r="F54" s="5"/>
      <c r="G54" s="20">
        <v>11400</v>
      </c>
      <c r="H54" s="21">
        <v>14.8</v>
      </c>
      <c r="I54" s="20">
        <v>168300</v>
      </c>
    </row>
    <row r="55" spans="1:9" ht="15">
      <c r="A55" s="29" t="s">
        <v>48</v>
      </c>
      <c r="B55" s="20">
        <v>1200</v>
      </c>
      <c r="C55" s="20">
        <v>1000</v>
      </c>
      <c r="D55" s="20">
        <v>151</v>
      </c>
      <c r="E55" s="20">
        <v>151000</v>
      </c>
      <c r="F55" s="20"/>
      <c r="G55" s="20">
        <v>200</v>
      </c>
      <c r="H55" s="21">
        <v>9</v>
      </c>
      <c r="I55" s="20">
        <v>1800</v>
      </c>
    </row>
    <row r="56" spans="1:9" ht="15">
      <c r="A56" s="29" t="s">
        <v>49</v>
      </c>
      <c r="B56" s="20">
        <v>1600</v>
      </c>
      <c r="C56" s="20">
        <v>600</v>
      </c>
      <c r="D56" s="20">
        <v>86</v>
      </c>
      <c r="E56" s="20">
        <v>51700</v>
      </c>
      <c r="F56" s="20"/>
      <c r="G56" s="20">
        <v>1000</v>
      </c>
      <c r="H56" s="21">
        <v>17.7</v>
      </c>
      <c r="I56" s="20">
        <v>17700</v>
      </c>
    </row>
    <row r="57" spans="1:9" ht="15">
      <c r="A57" s="29" t="s">
        <v>50</v>
      </c>
      <c r="B57" s="20">
        <v>10500</v>
      </c>
      <c r="C57" s="20">
        <v>5300</v>
      </c>
      <c r="D57" s="20">
        <v>116</v>
      </c>
      <c r="E57" s="20">
        <v>614500</v>
      </c>
      <c r="F57" s="20"/>
      <c r="G57" s="20">
        <v>5200</v>
      </c>
      <c r="H57" s="21">
        <v>15.9</v>
      </c>
      <c r="I57" s="20">
        <v>82500</v>
      </c>
    </row>
    <row r="58" spans="1:9" ht="15">
      <c r="A58" s="29" t="s">
        <v>51</v>
      </c>
      <c r="B58" s="20">
        <v>15000</v>
      </c>
      <c r="C58" s="20">
        <v>8700</v>
      </c>
      <c r="D58" s="20">
        <v>120</v>
      </c>
      <c r="E58" s="20">
        <v>1042800</v>
      </c>
      <c r="F58" s="5"/>
      <c r="G58" s="20">
        <v>6200</v>
      </c>
      <c r="H58" s="21">
        <v>16.6</v>
      </c>
      <c r="I58" s="20">
        <v>102800</v>
      </c>
    </row>
    <row r="59" spans="1:9" ht="15">
      <c r="A59" s="29" t="s">
        <v>52</v>
      </c>
      <c r="B59" s="20">
        <v>2000</v>
      </c>
      <c r="C59" s="20">
        <v>1300</v>
      </c>
      <c r="D59" s="20">
        <v>103</v>
      </c>
      <c r="E59" s="20">
        <v>133500</v>
      </c>
      <c r="F59" s="20"/>
      <c r="G59" s="20">
        <v>600</v>
      </c>
      <c r="H59" s="21">
        <v>21.8</v>
      </c>
      <c r="I59" s="20">
        <v>13100</v>
      </c>
    </row>
    <row r="60" spans="1:9" ht="15">
      <c r="A60" s="29" t="s">
        <v>53</v>
      </c>
      <c r="B60" s="18" t="s">
        <v>65</v>
      </c>
      <c r="C60" s="18">
        <v>0</v>
      </c>
      <c r="D60" s="18">
        <v>0</v>
      </c>
      <c r="E60" s="18">
        <v>0</v>
      </c>
      <c r="F60" s="20"/>
      <c r="G60" s="18" t="s">
        <v>65</v>
      </c>
      <c r="H60" s="18" t="s">
        <v>65</v>
      </c>
      <c r="I60" s="18" t="s">
        <v>65</v>
      </c>
    </row>
    <row r="61" spans="1:9" ht="15">
      <c r="A61" s="29" t="s">
        <v>54</v>
      </c>
      <c r="B61" s="20">
        <v>31500</v>
      </c>
      <c r="C61" s="20">
        <v>12200</v>
      </c>
      <c r="D61" s="20">
        <v>114</v>
      </c>
      <c r="E61" s="20">
        <v>1385900</v>
      </c>
      <c r="F61" s="5"/>
      <c r="G61" s="20">
        <v>18900</v>
      </c>
      <c r="H61" s="21">
        <v>16.2</v>
      </c>
      <c r="I61" s="20">
        <v>306000</v>
      </c>
    </row>
    <row r="62" spans="1:9" ht="15">
      <c r="A62" s="29" t="s">
        <v>55</v>
      </c>
      <c r="B62" s="20">
        <v>30900</v>
      </c>
      <c r="C62" s="20">
        <v>25600</v>
      </c>
      <c r="D62" s="20">
        <v>128</v>
      </c>
      <c r="E62" s="20">
        <v>3269600</v>
      </c>
      <c r="F62" s="5"/>
      <c r="G62" s="20">
        <v>5100</v>
      </c>
      <c r="H62" s="21">
        <v>11.3</v>
      </c>
      <c r="I62" s="20">
        <v>57600</v>
      </c>
    </row>
    <row r="63" spans="1:9" ht="15">
      <c r="A63" s="29" t="s">
        <v>56</v>
      </c>
      <c r="B63" s="18">
        <v>0</v>
      </c>
      <c r="C63" s="18">
        <v>0</v>
      </c>
      <c r="D63" s="18">
        <v>0</v>
      </c>
      <c r="E63" s="18">
        <v>0</v>
      </c>
      <c r="F63" s="20"/>
      <c r="G63" s="18">
        <v>0</v>
      </c>
      <c r="H63" s="18">
        <v>0</v>
      </c>
      <c r="I63" s="18">
        <v>0</v>
      </c>
    </row>
    <row r="64" spans="1:9" ht="15">
      <c r="A64" s="29" t="s">
        <v>57</v>
      </c>
      <c r="B64" s="20">
        <v>50000</v>
      </c>
      <c r="C64" s="20">
        <v>11300</v>
      </c>
      <c r="D64" s="20">
        <v>116</v>
      </c>
      <c r="E64" s="20">
        <v>1311400</v>
      </c>
      <c r="F64" s="5"/>
      <c r="G64" s="20">
        <v>36600</v>
      </c>
      <c r="H64" s="21">
        <v>17</v>
      </c>
      <c r="I64" s="20">
        <v>622000</v>
      </c>
    </row>
    <row r="65" spans="1:9" ht="15">
      <c r="A65" s="29" t="s">
        <v>58</v>
      </c>
      <c r="B65" s="20">
        <v>14300</v>
      </c>
      <c r="C65" s="20">
        <v>8000</v>
      </c>
      <c r="D65" s="20">
        <v>111</v>
      </c>
      <c r="E65" s="20">
        <v>890000</v>
      </c>
      <c r="F65" s="20"/>
      <c r="G65" s="20">
        <v>6200</v>
      </c>
      <c r="H65" s="21">
        <v>20.2</v>
      </c>
      <c r="I65" s="20">
        <v>125500</v>
      </c>
    </row>
    <row r="66" spans="1:9" ht="15">
      <c r="A66" s="29"/>
      <c r="B66" s="13"/>
      <c r="C66" s="14"/>
      <c r="D66" s="14"/>
      <c r="E66" s="14"/>
      <c r="F66" s="14"/>
      <c r="G66" s="14"/>
      <c r="H66" s="15"/>
      <c r="I66" s="14"/>
    </row>
    <row r="67" spans="1:9" ht="15">
      <c r="A67" s="29" t="s">
        <v>63</v>
      </c>
      <c r="B67" s="13">
        <v>200</v>
      </c>
      <c r="C67" s="14">
        <v>0</v>
      </c>
      <c r="D67" s="14">
        <v>0</v>
      </c>
      <c r="E67" s="14">
        <v>0</v>
      </c>
      <c r="F67" s="14"/>
      <c r="G67" s="14">
        <v>200</v>
      </c>
      <c r="H67" s="15">
        <v>14.5</v>
      </c>
      <c r="I67" s="14">
        <v>2900</v>
      </c>
    </row>
    <row r="68" spans="1:9" ht="15">
      <c r="A68" s="6"/>
      <c r="B68" s="6"/>
      <c r="C68" s="23"/>
      <c r="D68" s="23"/>
      <c r="E68" s="23"/>
      <c r="F68" s="23"/>
      <c r="G68" s="23"/>
      <c r="H68" s="24"/>
      <c r="I68" s="23"/>
    </row>
    <row r="69" spans="1:9" ht="15">
      <c r="A69" s="5" t="s">
        <v>153</v>
      </c>
      <c r="B69" s="5"/>
      <c r="C69" s="13"/>
      <c r="D69" s="13"/>
      <c r="E69" s="13"/>
      <c r="F69" s="13"/>
      <c r="G69" s="13"/>
      <c r="H69" s="16"/>
      <c r="I69" s="13"/>
    </row>
    <row r="70" spans="1:9" ht="15">
      <c r="A70" s="5"/>
      <c r="B70" s="5"/>
      <c r="C70" s="13"/>
      <c r="D70" s="13"/>
      <c r="E70" s="13"/>
      <c r="F70" s="25"/>
      <c r="G70" s="25"/>
      <c r="H70" s="26"/>
      <c r="I70" s="25"/>
    </row>
    <row r="71" spans="1:9" ht="30" customHeight="1">
      <c r="A71" s="48" t="s">
        <v>172</v>
      </c>
      <c r="B71" s="48"/>
      <c r="C71" s="48"/>
      <c r="D71" s="48"/>
      <c r="E71" s="48"/>
      <c r="F71" s="48"/>
      <c r="G71" s="48"/>
      <c r="H71" s="48"/>
      <c r="I71" s="48"/>
    </row>
    <row r="72" spans="1:9" ht="15">
      <c r="A72" s="3" t="s">
        <v>141</v>
      </c>
      <c r="B72" s="3"/>
      <c r="C72" s="25"/>
      <c r="D72" s="25"/>
      <c r="E72" s="25"/>
      <c r="F72" s="25"/>
      <c r="G72" s="25"/>
      <c r="H72" s="16"/>
      <c r="I72" s="13"/>
    </row>
    <row r="73" spans="1:9" ht="15">
      <c r="A73" s="5"/>
      <c r="B73" s="5"/>
      <c r="C73" s="13"/>
      <c r="D73" s="13"/>
      <c r="E73" s="13"/>
      <c r="F73" s="13"/>
      <c r="G73" s="13"/>
      <c r="H73" s="16"/>
      <c r="I73" s="13"/>
    </row>
    <row r="74" spans="1:9" ht="15">
      <c r="A74" s="5"/>
      <c r="B74" s="5"/>
      <c r="C74" s="13"/>
      <c r="D74" s="13"/>
      <c r="E74" s="13"/>
      <c r="F74" s="13"/>
      <c r="G74" s="13"/>
      <c r="H74" s="16"/>
      <c r="I74" s="13"/>
    </row>
    <row r="75" spans="1:9" ht="15">
      <c r="A75" s="5"/>
      <c r="B75" s="5"/>
      <c r="C75" s="13"/>
      <c r="D75" s="13"/>
      <c r="E75" s="13"/>
      <c r="F75" s="13"/>
      <c r="G75" s="13"/>
      <c r="H75" s="16"/>
      <c r="I75" s="13"/>
    </row>
    <row r="76" spans="1:9" ht="15">
      <c r="A76" s="5"/>
      <c r="B76" s="5"/>
      <c r="C76" s="13"/>
      <c r="D76" s="13"/>
      <c r="E76" s="13"/>
      <c r="F76" s="13"/>
      <c r="G76" s="13"/>
      <c r="H76" s="16"/>
      <c r="I76" s="13"/>
    </row>
    <row r="77" spans="1:9" ht="15">
      <c r="A77" s="5"/>
      <c r="B77" s="5"/>
      <c r="C77" s="13"/>
      <c r="D77" s="13"/>
      <c r="E77" s="13"/>
      <c r="F77" s="13"/>
      <c r="G77" s="13"/>
      <c r="H77" s="16"/>
      <c r="I77" s="13"/>
    </row>
    <row r="78" spans="1:9" ht="15">
      <c r="A78" s="5"/>
      <c r="B78" s="5"/>
      <c r="C78" s="13"/>
      <c r="D78" s="13"/>
      <c r="E78" s="13"/>
      <c r="F78" s="13"/>
      <c r="G78" s="13"/>
      <c r="H78" s="16"/>
      <c r="I78" s="13"/>
    </row>
    <row r="79" spans="1:9" ht="15">
      <c r="A79" s="5"/>
      <c r="B79" s="5"/>
      <c r="C79" s="13"/>
      <c r="D79" s="13"/>
      <c r="E79" s="13"/>
      <c r="F79" s="13"/>
      <c r="G79" s="13"/>
      <c r="H79" s="16"/>
      <c r="I79" s="13"/>
    </row>
    <row r="80" spans="1:9" ht="15">
      <c r="A80" s="5"/>
      <c r="B80" s="5"/>
      <c r="C80" s="13"/>
      <c r="D80" s="13"/>
      <c r="E80" s="13"/>
      <c r="F80" s="13"/>
      <c r="G80" s="13"/>
      <c r="H80" s="16"/>
      <c r="I80" s="13"/>
    </row>
    <row r="81" spans="1:9" ht="15">
      <c r="A81" s="5"/>
      <c r="B81" s="5"/>
      <c r="C81" s="13"/>
      <c r="D81" s="13"/>
      <c r="E81" s="13"/>
      <c r="F81" s="13"/>
      <c r="G81" s="13"/>
      <c r="H81" s="16"/>
      <c r="I81" s="13"/>
    </row>
    <row r="82" spans="1:9" ht="15">
      <c r="A82" s="5"/>
      <c r="B82" s="5"/>
      <c r="C82" s="13"/>
      <c r="D82" s="13"/>
      <c r="E82" s="13"/>
      <c r="F82" s="13"/>
      <c r="G82" s="13"/>
      <c r="H82" s="16"/>
      <c r="I82" s="13"/>
    </row>
    <row r="83" spans="1:9" ht="15">
      <c r="A83" s="5"/>
      <c r="B83" s="5"/>
      <c r="C83" s="13"/>
      <c r="D83" s="13"/>
      <c r="E83" s="13"/>
      <c r="F83" s="13"/>
      <c r="G83" s="13"/>
      <c r="H83" s="16"/>
      <c r="I83" s="13"/>
    </row>
    <row r="84" spans="1:9" ht="15">
      <c r="A84" s="5"/>
      <c r="B84" s="5"/>
      <c r="C84" s="13"/>
      <c r="D84" s="13"/>
      <c r="E84" s="13"/>
      <c r="F84" s="13"/>
      <c r="G84" s="13"/>
      <c r="H84" s="16"/>
      <c r="I84" s="13"/>
    </row>
    <row r="85" spans="1:9" ht="15">
      <c r="A85" s="5"/>
      <c r="B85" s="5"/>
      <c r="C85" s="13"/>
      <c r="D85" s="13"/>
      <c r="E85" s="13"/>
      <c r="F85" s="13"/>
      <c r="G85" s="13"/>
      <c r="H85" s="16"/>
      <c r="I85" s="13"/>
    </row>
    <row r="86" spans="1:9" ht="15">
      <c r="A86" s="5"/>
      <c r="B86" s="5"/>
      <c r="C86" s="13"/>
      <c r="D86" s="13"/>
      <c r="E86" s="13"/>
      <c r="F86" s="13"/>
      <c r="G86" s="13"/>
      <c r="H86" s="16"/>
      <c r="I86" s="13"/>
    </row>
    <row r="87" spans="1:9" ht="15">
      <c r="A87" s="5"/>
      <c r="B87" s="5"/>
      <c r="C87" s="13"/>
      <c r="D87" s="13"/>
      <c r="E87" s="13"/>
      <c r="F87" s="13"/>
      <c r="G87" s="13"/>
      <c r="H87" s="16"/>
      <c r="I87" s="13"/>
    </row>
    <row r="88" spans="1:9" ht="15">
      <c r="A88" s="5"/>
      <c r="B88" s="5"/>
      <c r="C88" s="13"/>
      <c r="D88" s="13"/>
      <c r="E88" s="13"/>
      <c r="F88" s="13"/>
      <c r="G88" s="13"/>
      <c r="H88" s="16"/>
      <c r="I88" s="13"/>
    </row>
    <row r="89" spans="1:9" ht="15">
      <c r="A89" s="5"/>
      <c r="B89" s="5"/>
      <c r="C89" s="13"/>
      <c r="D89" s="13"/>
      <c r="E89" s="13"/>
      <c r="F89" s="13"/>
      <c r="G89" s="13"/>
      <c r="H89" s="16"/>
      <c r="I89" s="13"/>
    </row>
    <row r="90" spans="1:9" ht="15">
      <c r="A90" s="5"/>
      <c r="B90" s="5"/>
      <c r="C90" s="13"/>
      <c r="D90" s="13"/>
      <c r="E90" s="13"/>
      <c r="F90" s="13"/>
      <c r="G90" s="13"/>
      <c r="H90" s="16"/>
      <c r="I90" s="13"/>
    </row>
    <row r="91" spans="1:9" ht="15">
      <c r="A91" s="5"/>
      <c r="B91" s="5"/>
      <c r="C91" s="13"/>
      <c r="D91" s="13"/>
      <c r="E91" s="13"/>
      <c r="F91" s="13"/>
      <c r="G91" s="13"/>
      <c r="H91" s="16"/>
      <c r="I91" s="13"/>
    </row>
    <row r="92" spans="1:9" ht="15">
      <c r="A92" s="5"/>
      <c r="B92" s="5"/>
      <c r="C92" s="13"/>
      <c r="D92" s="13"/>
      <c r="E92" s="13"/>
      <c r="F92" s="13"/>
      <c r="G92" s="13"/>
      <c r="H92" s="13"/>
      <c r="I92" s="13"/>
    </row>
  </sheetData>
  <sheetProtection/>
  <mergeCells count="3">
    <mergeCell ref="C5:E5"/>
    <mergeCell ref="G5:I5"/>
    <mergeCell ref="A71:I7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5" width="13.77734375" style="0" customWidth="1"/>
    <col min="6" max="6" width="2.77734375" style="0" customWidth="1"/>
  </cols>
  <sheetData>
    <row r="1" spans="1:9" ht="20.25">
      <c r="A1" s="27" t="s">
        <v>64</v>
      </c>
      <c r="B1" s="2"/>
      <c r="C1" s="3"/>
      <c r="D1" s="3"/>
      <c r="E1" s="4"/>
      <c r="F1" s="3"/>
      <c r="G1" s="5"/>
      <c r="H1" s="5"/>
      <c r="I1" s="5"/>
    </row>
    <row r="2" spans="1:9" ht="20.25">
      <c r="A2" s="28" t="s">
        <v>173</v>
      </c>
      <c r="B2" s="2"/>
      <c r="C2" s="3"/>
      <c r="D2" s="3"/>
      <c r="E2" s="5"/>
      <c r="F2" s="3"/>
      <c r="G2" s="5"/>
      <c r="H2" s="5"/>
      <c r="I2" s="5"/>
    </row>
    <row r="3" spans="1:9" ht="20.25">
      <c r="A3" s="27" t="s">
        <v>0</v>
      </c>
      <c r="B3" s="2"/>
      <c r="C3" s="3"/>
      <c r="D3" s="3"/>
      <c r="E3" s="5"/>
      <c r="F3" s="5"/>
      <c r="G3" s="5"/>
      <c r="H3" s="5"/>
      <c r="I3" s="5"/>
    </row>
    <row r="4" spans="1:9" ht="1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5">
      <c r="A5" s="6"/>
      <c r="B5" s="7"/>
      <c r="C5" s="44" t="s">
        <v>60</v>
      </c>
      <c r="D5" s="44"/>
      <c r="E5" s="45"/>
      <c r="F5" s="8"/>
      <c r="G5" s="46" t="s">
        <v>61</v>
      </c>
      <c r="H5" s="47"/>
      <c r="I5" s="47"/>
    </row>
    <row r="6" spans="1:9" ht="28.5">
      <c r="A6" s="3" t="s">
        <v>62</v>
      </c>
      <c r="B6" s="37" t="s">
        <v>146</v>
      </c>
      <c r="C6" s="38" t="s">
        <v>143</v>
      </c>
      <c r="D6" s="38" t="s">
        <v>144</v>
      </c>
      <c r="E6" s="39" t="s">
        <v>145</v>
      </c>
      <c r="F6" s="9"/>
      <c r="G6" s="38" t="s">
        <v>143</v>
      </c>
      <c r="H6" s="38" t="s">
        <v>144</v>
      </c>
      <c r="I6" s="39" t="s">
        <v>145</v>
      </c>
    </row>
    <row r="7" spans="1:9" ht="15">
      <c r="A7" s="6"/>
      <c r="B7" s="5"/>
      <c r="C7" s="5"/>
      <c r="D7" s="10"/>
      <c r="E7" s="5"/>
      <c r="F7" s="5"/>
      <c r="G7" s="5"/>
      <c r="H7" s="11"/>
      <c r="I7" s="5"/>
    </row>
    <row r="8" spans="1:9" ht="15">
      <c r="A8" s="3" t="s">
        <v>2</v>
      </c>
      <c r="B8" s="10">
        <f>SUM(B9:B67)</f>
        <v>1000000</v>
      </c>
      <c r="C8" s="10">
        <f>SUM(C9:C67)</f>
        <v>440000</v>
      </c>
      <c r="D8" s="10">
        <v>121</v>
      </c>
      <c r="E8" s="10">
        <f>SUM(E9:E67)</f>
        <v>53240000</v>
      </c>
      <c r="F8" s="10"/>
      <c r="G8" s="10">
        <f>SUM(G9:G67)</f>
        <v>550000</v>
      </c>
      <c r="H8" s="12">
        <v>17.5</v>
      </c>
      <c r="I8" s="10">
        <f>SUM(I9:I67)</f>
        <v>9625000</v>
      </c>
    </row>
    <row r="9" spans="1:9" ht="15">
      <c r="A9" s="29" t="s">
        <v>3</v>
      </c>
      <c r="B9" s="13">
        <v>3700</v>
      </c>
      <c r="C9" s="14">
        <v>700</v>
      </c>
      <c r="D9" s="14">
        <v>131</v>
      </c>
      <c r="E9" s="14">
        <v>91400</v>
      </c>
      <c r="F9" s="25"/>
      <c r="G9" s="14">
        <v>2900</v>
      </c>
      <c r="H9" s="15">
        <v>17.8</v>
      </c>
      <c r="I9" s="14">
        <v>51700</v>
      </c>
    </row>
    <row r="10" spans="1:9" ht="15">
      <c r="A10" s="29" t="s">
        <v>4</v>
      </c>
      <c r="B10" s="13">
        <v>12500</v>
      </c>
      <c r="C10" s="25">
        <v>2100</v>
      </c>
      <c r="D10" s="25">
        <v>128</v>
      </c>
      <c r="E10" s="25">
        <v>268500</v>
      </c>
      <c r="F10" s="25"/>
      <c r="G10" s="14">
        <v>10000</v>
      </c>
      <c r="H10" s="15">
        <v>17.9</v>
      </c>
      <c r="I10" s="14">
        <v>179100</v>
      </c>
    </row>
    <row r="11" spans="1:9" ht="15">
      <c r="A11" s="29" t="s">
        <v>5</v>
      </c>
      <c r="B11" s="13">
        <v>6700</v>
      </c>
      <c r="C11" s="25">
        <v>1400</v>
      </c>
      <c r="D11" s="25">
        <v>101</v>
      </c>
      <c r="E11" s="25">
        <v>141800</v>
      </c>
      <c r="F11" s="25"/>
      <c r="G11" s="14">
        <v>5300</v>
      </c>
      <c r="H11" s="15">
        <v>16.6</v>
      </c>
      <c r="I11" s="14">
        <v>87800</v>
      </c>
    </row>
    <row r="12" spans="1:9" ht="15">
      <c r="A12" s="29" t="s">
        <v>6</v>
      </c>
      <c r="B12" s="13">
        <v>19000</v>
      </c>
      <c r="C12" s="25">
        <v>4900</v>
      </c>
      <c r="D12" s="25">
        <v>104</v>
      </c>
      <c r="E12" s="25">
        <v>509900</v>
      </c>
      <c r="F12" s="25"/>
      <c r="G12" s="14">
        <v>13800</v>
      </c>
      <c r="H12" s="15">
        <v>19.5</v>
      </c>
      <c r="I12" s="14">
        <v>269600</v>
      </c>
    </row>
    <row r="13" spans="1:9" ht="15">
      <c r="A13" s="29" t="s">
        <v>7</v>
      </c>
      <c r="B13" s="13">
        <v>60700</v>
      </c>
      <c r="C13" s="25">
        <v>33900</v>
      </c>
      <c r="D13" s="25">
        <v>125</v>
      </c>
      <c r="E13" s="25">
        <v>4227500</v>
      </c>
      <c r="F13" s="25"/>
      <c r="G13" s="14">
        <v>26100</v>
      </c>
      <c r="H13" s="15">
        <v>18.9</v>
      </c>
      <c r="I13" s="14">
        <v>493900</v>
      </c>
    </row>
    <row r="14" spans="1:9" ht="15">
      <c r="A14" s="29" t="s">
        <v>8</v>
      </c>
      <c r="B14" s="13">
        <v>23100</v>
      </c>
      <c r="C14" s="25">
        <v>5100</v>
      </c>
      <c r="D14" s="25">
        <v>111</v>
      </c>
      <c r="E14" s="25">
        <v>563900</v>
      </c>
      <c r="F14" s="25"/>
      <c r="G14" s="14">
        <v>17700</v>
      </c>
      <c r="H14" s="15">
        <v>16.8</v>
      </c>
      <c r="I14" s="14">
        <v>297800</v>
      </c>
    </row>
    <row r="15" spans="1:9" ht="15">
      <c r="A15" s="29" t="s">
        <v>9</v>
      </c>
      <c r="B15" s="13">
        <v>5100</v>
      </c>
      <c r="C15" s="25">
        <v>2500</v>
      </c>
      <c r="D15" s="25">
        <v>110</v>
      </c>
      <c r="E15" s="25">
        <v>275600</v>
      </c>
      <c r="F15" s="25"/>
      <c r="G15" s="14">
        <v>2600</v>
      </c>
      <c r="H15" s="15">
        <v>18.3</v>
      </c>
      <c r="I15" s="14">
        <v>47500</v>
      </c>
    </row>
    <row r="16" spans="1:9" ht="15">
      <c r="A16" s="29" t="s">
        <v>10</v>
      </c>
      <c r="B16" s="13">
        <v>15200</v>
      </c>
      <c r="C16" s="25">
        <v>3900</v>
      </c>
      <c r="D16" s="25">
        <v>129</v>
      </c>
      <c r="E16" s="25">
        <v>501800</v>
      </c>
      <c r="F16" s="25"/>
      <c r="G16" s="14">
        <v>11200</v>
      </c>
      <c r="H16" s="15">
        <v>16.4</v>
      </c>
      <c r="I16" s="14">
        <v>184100</v>
      </c>
    </row>
    <row r="17" spans="1:9" ht="15">
      <c r="A17" s="29" t="s">
        <v>11</v>
      </c>
      <c r="B17" s="13">
        <v>18600</v>
      </c>
      <c r="C17" s="14">
        <v>3400</v>
      </c>
      <c r="D17" s="14">
        <v>106</v>
      </c>
      <c r="E17" s="14">
        <v>361500</v>
      </c>
      <c r="F17" s="14"/>
      <c r="G17" s="14">
        <v>14800</v>
      </c>
      <c r="H17" s="15">
        <v>18.8</v>
      </c>
      <c r="I17" s="14">
        <v>278500</v>
      </c>
    </row>
    <row r="18" spans="1:9" ht="15">
      <c r="A18" s="29" t="s">
        <v>12</v>
      </c>
      <c r="B18" s="13">
        <v>16000</v>
      </c>
      <c r="C18" s="14">
        <v>6500</v>
      </c>
      <c r="D18" s="14">
        <v>124</v>
      </c>
      <c r="E18" s="14">
        <v>804800</v>
      </c>
      <c r="F18" s="14"/>
      <c r="G18" s="14">
        <v>9500</v>
      </c>
      <c r="H18" s="15">
        <v>18.9</v>
      </c>
      <c r="I18" s="14">
        <v>180000</v>
      </c>
    </row>
    <row r="19" spans="1:9" ht="15">
      <c r="A19" s="29" t="s">
        <v>13</v>
      </c>
      <c r="B19" s="13">
        <v>13100</v>
      </c>
      <c r="C19" s="14">
        <v>3000</v>
      </c>
      <c r="D19" s="14">
        <v>119</v>
      </c>
      <c r="E19" s="14">
        <v>358000</v>
      </c>
      <c r="F19" s="14"/>
      <c r="G19" s="14">
        <v>10000</v>
      </c>
      <c r="H19" s="15">
        <v>17.3</v>
      </c>
      <c r="I19" s="14">
        <v>173200</v>
      </c>
    </row>
    <row r="20" spans="1:9" ht="15">
      <c r="A20" s="29" t="s">
        <v>14</v>
      </c>
      <c r="B20" s="13">
        <v>8300</v>
      </c>
      <c r="C20" s="14">
        <v>600</v>
      </c>
      <c r="D20" s="14">
        <v>108</v>
      </c>
      <c r="E20" s="14">
        <v>64700</v>
      </c>
      <c r="F20" s="14"/>
      <c r="G20" s="14">
        <v>7700</v>
      </c>
      <c r="H20" s="15">
        <v>16.5</v>
      </c>
      <c r="I20" s="14">
        <v>126800</v>
      </c>
    </row>
    <row r="21" spans="1:9" ht="15">
      <c r="A21" s="29" t="s">
        <v>15</v>
      </c>
      <c r="B21" s="13">
        <v>8400</v>
      </c>
      <c r="C21" s="14">
        <v>4000</v>
      </c>
      <c r="D21" s="14">
        <v>114</v>
      </c>
      <c r="E21" s="14">
        <v>456700</v>
      </c>
      <c r="F21" s="14"/>
      <c r="G21" s="14">
        <v>4200</v>
      </c>
      <c r="H21" s="15">
        <v>16.1</v>
      </c>
      <c r="I21" s="14">
        <v>67700</v>
      </c>
    </row>
    <row r="22" spans="1:9" ht="15">
      <c r="A22" s="29" t="s">
        <v>16</v>
      </c>
      <c r="B22" s="13">
        <v>21200</v>
      </c>
      <c r="C22" s="14">
        <v>7200</v>
      </c>
      <c r="D22" s="14">
        <v>111</v>
      </c>
      <c r="E22" s="14">
        <v>798100</v>
      </c>
      <c r="F22" s="14"/>
      <c r="G22" s="14">
        <v>14000</v>
      </c>
      <c r="H22" s="15">
        <v>15.2</v>
      </c>
      <c r="I22" s="14">
        <v>212100</v>
      </c>
    </row>
    <row r="23" spans="1:9" ht="15">
      <c r="A23" s="29" t="s">
        <v>17</v>
      </c>
      <c r="B23" s="13">
        <v>2600</v>
      </c>
      <c r="C23" s="14">
        <v>400</v>
      </c>
      <c r="D23" s="14">
        <v>109</v>
      </c>
      <c r="E23" s="14">
        <v>43400</v>
      </c>
      <c r="F23" s="14"/>
      <c r="G23" s="14">
        <v>2200</v>
      </c>
      <c r="H23" s="15">
        <v>16</v>
      </c>
      <c r="I23" s="14">
        <v>35200</v>
      </c>
    </row>
    <row r="24" spans="1:9" ht="15">
      <c r="A24" s="29" t="s">
        <v>18</v>
      </c>
      <c r="B24" s="13">
        <v>12600</v>
      </c>
      <c r="C24" s="14">
        <v>2300</v>
      </c>
      <c r="D24" s="14">
        <v>110</v>
      </c>
      <c r="E24" s="14">
        <v>253100</v>
      </c>
      <c r="F24" s="14"/>
      <c r="G24" s="14">
        <v>9900</v>
      </c>
      <c r="H24" s="15">
        <v>16.9</v>
      </c>
      <c r="I24" s="14">
        <v>167400</v>
      </c>
    </row>
    <row r="25" spans="1:9" ht="15">
      <c r="A25" s="29" t="s">
        <v>19</v>
      </c>
      <c r="B25" s="13">
        <v>3000</v>
      </c>
      <c r="C25" s="14">
        <v>600</v>
      </c>
      <c r="D25" s="14">
        <v>144</v>
      </c>
      <c r="E25" s="14">
        <v>86200</v>
      </c>
      <c r="F25" s="14"/>
      <c r="G25" s="14">
        <v>2400</v>
      </c>
      <c r="H25" s="15">
        <v>19.1</v>
      </c>
      <c r="I25" s="14">
        <v>45800</v>
      </c>
    </row>
    <row r="26" spans="1:9" ht="15">
      <c r="A26" s="29" t="s">
        <v>20</v>
      </c>
      <c r="B26" s="13">
        <v>47500</v>
      </c>
      <c r="C26" s="14">
        <v>22500</v>
      </c>
      <c r="D26" s="14">
        <v>132</v>
      </c>
      <c r="E26" s="14">
        <v>2978700</v>
      </c>
      <c r="F26" s="14"/>
      <c r="G26" s="14">
        <v>24700</v>
      </c>
      <c r="H26" s="15">
        <v>18</v>
      </c>
      <c r="I26" s="14">
        <v>445400</v>
      </c>
    </row>
    <row r="27" spans="1:9" ht="15">
      <c r="A27" s="29" t="s">
        <v>21</v>
      </c>
      <c r="B27" s="13">
        <v>1600</v>
      </c>
      <c r="C27" s="14">
        <v>600</v>
      </c>
      <c r="D27" s="14">
        <v>83</v>
      </c>
      <c r="E27" s="14">
        <v>49500</v>
      </c>
      <c r="F27" s="14"/>
      <c r="G27" s="14">
        <v>900</v>
      </c>
      <c r="H27" s="15">
        <v>17.6</v>
      </c>
      <c r="I27" s="14">
        <v>15800</v>
      </c>
    </row>
    <row r="28" spans="1:9" ht="15">
      <c r="A28" s="29" t="s">
        <v>59</v>
      </c>
      <c r="B28" s="14" t="s">
        <v>65</v>
      </c>
      <c r="C28" s="14">
        <v>0</v>
      </c>
      <c r="D28" s="14">
        <v>0</v>
      </c>
      <c r="E28" s="14">
        <v>0</v>
      </c>
      <c r="F28" s="14"/>
      <c r="G28" s="14" t="s">
        <v>65</v>
      </c>
      <c r="H28" s="14" t="s">
        <v>65</v>
      </c>
      <c r="I28" s="14" t="s">
        <v>65</v>
      </c>
    </row>
    <row r="29" spans="1:9" ht="15">
      <c r="A29" s="29" t="s">
        <v>22</v>
      </c>
      <c r="B29" s="13">
        <v>14400</v>
      </c>
      <c r="C29" s="18">
        <v>5000</v>
      </c>
      <c r="D29" s="18">
        <v>117</v>
      </c>
      <c r="E29" s="18">
        <v>586800</v>
      </c>
      <c r="F29" s="14"/>
      <c r="G29" s="14">
        <v>9300</v>
      </c>
      <c r="H29" s="15">
        <v>14.5</v>
      </c>
      <c r="I29" s="14">
        <v>134900</v>
      </c>
    </row>
    <row r="30" spans="1:9" ht="15">
      <c r="A30" s="29" t="s">
        <v>23</v>
      </c>
      <c r="B30" s="13">
        <v>36600</v>
      </c>
      <c r="C30" s="14">
        <v>10400</v>
      </c>
      <c r="D30" s="14">
        <v>114</v>
      </c>
      <c r="E30" s="14">
        <v>1188900</v>
      </c>
      <c r="F30" s="14"/>
      <c r="G30" s="14">
        <v>26000</v>
      </c>
      <c r="H30" s="15">
        <v>15.3</v>
      </c>
      <c r="I30" s="14">
        <v>396800</v>
      </c>
    </row>
    <row r="31" spans="1:9" ht="15">
      <c r="A31" s="29" t="s">
        <v>24</v>
      </c>
      <c r="B31" s="13">
        <v>22300</v>
      </c>
      <c r="C31" s="14">
        <v>2500</v>
      </c>
      <c r="D31" s="14">
        <v>96</v>
      </c>
      <c r="E31" s="14">
        <v>240300</v>
      </c>
      <c r="F31" s="14"/>
      <c r="G31" s="14">
        <v>19700</v>
      </c>
      <c r="H31" s="15">
        <v>17.6</v>
      </c>
      <c r="I31" s="14">
        <v>347500</v>
      </c>
    </row>
    <row r="32" spans="1:9" ht="15">
      <c r="A32" s="29" t="s">
        <v>25</v>
      </c>
      <c r="B32" s="13">
        <v>47400</v>
      </c>
      <c r="C32" s="14">
        <v>26900</v>
      </c>
      <c r="D32" s="14">
        <v>136</v>
      </c>
      <c r="E32" s="14">
        <v>3669600</v>
      </c>
      <c r="F32" s="14"/>
      <c r="G32" s="14">
        <v>20100</v>
      </c>
      <c r="H32" s="15">
        <v>20.9</v>
      </c>
      <c r="I32" s="14">
        <v>419800</v>
      </c>
    </row>
    <row r="33" spans="1:9" ht="15">
      <c r="A33" s="29" t="s">
        <v>26</v>
      </c>
      <c r="B33" s="13">
        <v>27200</v>
      </c>
      <c r="C33" s="14">
        <v>11500</v>
      </c>
      <c r="D33" s="14">
        <v>114</v>
      </c>
      <c r="E33" s="14">
        <v>1305600</v>
      </c>
      <c r="F33" s="14"/>
      <c r="G33" s="14">
        <v>15600</v>
      </c>
      <c r="H33" s="15">
        <v>16.1</v>
      </c>
      <c r="I33" s="14">
        <v>251900</v>
      </c>
    </row>
    <row r="34" spans="1:9" ht="15">
      <c r="A34" s="29" t="s">
        <v>27</v>
      </c>
      <c r="B34" s="13">
        <v>18900</v>
      </c>
      <c r="C34" s="14">
        <v>14500</v>
      </c>
      <c r="D34" s="14">
        <v>126</v>
      </c>
      <c r="E34" s="14">
        <v>1821200</v>
      </c>
      <c r="F34" s="14"/>
      <c r="G34" s="14">
        <v>4400</v>
      </c>
      <c r="H34" s="15">
        <v>15.6</v>
      </c>
      <c r="I34" s="14">
        <v>68500</v>
      </c>
    </row>
    <row r="35" spans="1:9" ht="15">
      <c r="A35" s="29" t="s">
        <v>28</v>
      </c>
      <c r="B35" s="13">
        <v>24200</v>
      </c>
      <c r="C35" s="14">
        <v>8600</v>
      </c>
      <c r="D35" s="14">
        <v>115</v>
      </c>
      <c r="E35" s="14">
        <v>986100</v>
      </c>
      <c r="F35" s="14"/>
      <c r="G35" s="14">
        <v>15400</v>
      </c>
      <c r="H35" s="15">
        <v>16.3</v>
      </c>
      <c r="I35" s="14">
        <v>250300</v>
      </c>
    </row>
    <row r="36" spans="1:9" ht="15">
      <c r="A36" s="29" t="s">
        <v>29</v>
      </c>
      <c r="B36" s="14">
        <v>0</v>
      </c>
      <c r="C36" s="14">
        <v>0</v>
      </c>
      <c r="D36" s="14">
        <v>0</v>
      </c>
      <c r="E36" s="14">
        <v>0</v>
      </c>
      <c r="F36" s="10"/>
      <c r="G36" s="14">
        <v>0</v>
      </c>
      <c r="H36" s="14">
        <v>0</v>
      </c>
      <c r="I36" s="14">
        <v>0</v>
      </c>
    </row>
    <row r="37" spans="1:9" ht="15">
      <c r="A37" s="29" t="s">
        <v>30</v>
      </c>
      <c r="B37" s="13">
        <v>29300</v>
      </c>
      <c r="C37" s="14">
        <v>21100</v>
      </c>
      <c r="D37" s="14">
        <v>115</v>
      </c>
      <c r="E37" s="14">
        <v>2418000</v>
      </c>
      <c r="F37" s="14"/>
      <c r="G37" s="14">
        <v>8200</v>
      </c>
      <c r="H37" s="15">
        <v>18.1</v>
      </c>
      <c r="I37" s="14">
        <v>148300</v>
      </c>
    </row>
    <row r="38" spans="1:9" ht="15">
      <c r="A38" s="29" t="s">
        <v>31</v>
      </c>
      <c r="B38" s="13">
        <v>35700</v>
      </c>
      <c r="C38" s="14">
        <v>20600</v>
      </c>
      <c r="D38" s="14">
        <v>114</v>
      </c>
      <c r="E38" s="14">
        <v>2338200</v>
      </c>
      <c r="F38" s="14"/>
      <c r="G38" s="14">
        <v>14800</v>
      </c>
      <c r="H38" s="15">
        <v>16.8</v>
      </c>
      <c r="I38" s="14">
        <v>248100</v>
      </c>
    </row>
    <row r="39" spans="1:9" ht="15">
      <c r="A39" s="29" t="s">
        <v>32</v>
      </c>
      <c r="B39" s="13">
        <v>41300</v>
      </c>
      <c r="C39" s="14">
        <v>24900</v>
      </c>
      <c r="D39" s="14">
        <v>119</v>
      </c>
      <c r="E39" s="14">
        <v>2952400</v>
      </c>
      <c r="F39" s="14"/>
      <c r="G39" s="14">
        <v>15900</v>
      </c>
      <c r="H39" s="15">
        <v>19.5</v>
      </c>
      <c r="I39" s="14">
        <v>310100</v>
      </c>
    </row>
    <row r="40" spans="1:9" ht="15">
      <c r="A40" s="29" t="s">
        <v>33</v>
      </c>
      <c r="B40" s="13">
        <v>40000</v>
      </c>
      <c r="C40" s="14">
        <v>26200</v>
      </c>
      <c r="D40" s="14">
        <v>125</v>
      </c>
      <c r="E40" s="14">
        <v>3285100</v>
      </c>
      <c r="F40" s="14"/>
      <c r="G40" s="14">
        <v>13600</v>
      </c>
      <c r="H40" s="15">
        <v>19.1</v>
      </c>
      <c r="I40" s="14">
        <v>260100</v>
      </c>
    </row>
    <row r="41" spans="1:9" ht="15">
      <c r="A41" s="29" t="s">
        <v>34</v>
      </c>
      <c r="B41" s="13">
        <v>9600</v>
      </c>
      <c r="C41" s="14">
        <v>2300</v>
      </c>
      <c r="D41" s="14">
        <v>91</v>
      </c>
      <c r="E41" s="14">
        <v>210000</v>
      </c>
      <c r="F41" s="14"/>
      <c r="G41" s="14">
        <v>7200</v>
      </c>
      <c r="H41" s="15">
        <v>15.3</v>
      </c>
      <c r="I41" s="14">
        <v>110000</v>
      </c>
    </row>
    <row r="42" spans="1:9" ht="15">
      <c r="A42" s="29" t="s">
        <v>35</v>
      </c>
      <c r="B42" s="13">
        <v>25900</v>
      </c>
      <c r="C42" s="14">
        <v>22000</v>
      </c>
      <c r="D42" s="14">
        <v>122</v>
      </c>
      <c r="E42" s="14">
        <v>2683300</v>
      </c>
      <c r="F42" s="14"/>
      <c r="G42" s="14">
        <v>3900</v>
      </c>
      <c r="H42" s="15">
        <v>18.1</v>
      </c>
      <c r="I42" s="14">
        <v>70400</v>
      </c>
    </row>
    <row r="43" spans="1:9" ht="15">
      <c r="A43" s="29" t="s">
        <v>36</v>
      </c>
      <c r="B43" s="13">
        <v>7600</v>
      </c>
      <c r="C43" s="14">
        <v>3000</v>
      </c>
      <c r="D43" s="14">
        <v>100</v>
      </c>
      <c r="E43" s="14">
        <v>298700</v>
      </c>
      <c r="F43" s="14"/>
      <c r="G43" s="14">
        <v>4400</v>
      </c>
      <c r="H43" s="15">
        <v>14.2</v>
      </c>
      <c r="I43" s="14">
        <v>62400</v>
      </c>
    </row>
    <row r="44" spans="1:9" ht="15">
      <c r="A44" s="29" t="s">
        <v>37</v>
      </c>
      <c r="B44" s="13">
        <v>17400</v>
      </c>
      <c r="C44" s="14">
        <v>5700</v>
      </c>
      <c r="D44" s="14">
        <v>112</v>
      </c>
      <c r="E44" s="14">
        <v>637100</v>
      </c>
      <c r="F44" s="14"/>
      <c r="G44" s="14">
        <v>11400</v>
      </c>
      <c r="H44" s="15">
        <v>16.6</v>
      </c>
      <c r="I44" s="14">
        <v>189300</v>
      </c>
    </row>
    <row r="45" spans="1:9" ht="15">
      <c r="A45" s="29" t="s">
        <v>38</v>
      </c>
      <c r="B45" s="14">
        <v>0</v>
      </c>
      <c r="C45" s="14">
        <v>0</v>
      </c>
      <c r="D45" s="14">
        <v>0</v>
      </c>
      <c r="E45" s="14">
        <v>0</v>
      </c>
      <c r="F45" s="10"/>
      <c r="G45" s="14">
        <v>0</v>
      </c>
      <c r="H45" s="14">
        <v>0</v>
      </c>
      <c r="I45" s="14">
        <v>0</v>
      </c>
    </row>
    <row r="46" spans="1:9" ht="15">
      <c r="A46" s="29" t="s">
        <v>39</v>
      </c>
      <c r="B46" s="13">
        <v>12500</v>
      </c>
      <c r="C46" s="14">
        <v>7400</v>
      </c>
      <c r="D46" s="14">
        <v>136</v>
      </c>
      <c r="E46" s="14">
        <v>1007500</v>
      </c>
      <c r="F46" s="14"/>
      <c r="G46" s="14">
        <v>4800</v>
      </c>
      <c r="H46" s="15">
        <v>17.8</v>
      </c>
      <c r="I46" s="14">
        <v>85400</v>
      </c>
    </row>
    <row r="47" spans="1:9" ht="15">
      <c r="A47" s="29" t="s">
        <v>40</v>
      </c>
      <c r="B47" s="14">
        <v>0</v>
      </c>
      <c r="C47" s="14">
        <v>0</v>
      </c>
      <c r="D47" s="14">
        <v>0</v>
      </c>
      <c r="E47" s="14">
        <v>0</v>
      </c>
      <c r="F47" s="10"/>
      <c r="G47" s="14">
        <v>0</v>
      </c>
      <c r="H47" s="14">
        <v>0</v>
      </c>
      <c r="I47" s="14">
        <v>0</v>
      </c>
    </row>
    <row r="48" spans="1:9" ht="15">
      <c r="A48" s="29" t="s">
        <v>41</v>
      </c>
      <c r="B48" s="13">
        <v>35700</v>
      </c>
      <c r="C48" s="14">
        <v>1700</v>
      </c>
      <c r="D48" s="14">
        <v>119</v>
      </c>
      <c r="E48" s="14">
        <v>202600</v>
      </c>
      <c r="F48" s="14"/>
      <c r="G48" s="14">
        <v>33900</v>
      </c>
      <c r="H48" s="15">
        <v>15.7</v>
      </c>
      <c r="I48" s="14">
        <v>532700</v>
      </c>
    </row>
    <row r="49" spans="1:9" ht="15">
      <c r="A49" s="29" t="s">
        <v>42</v>
      </c>
      <c r="B49" s="13">
        <v>10500</v>
      </c>
      <c r="C49" s="14">
        <v>3500</v>
      </c>
      <c r="D49" s="14">
        <v>142</v>
      </c>
      <c r="E49" s="14">
        <v>497800</v>
      </c>
      <c r="F49" s="14"/>
      <c r="G49" s="14">
        <v>6900</v>
      </c>
      <c r="H49" s="15">
        <v>18.7</v>
      </c>
      <c r="I49" s="14">
        <v>128800</v>
      </c>
    </row>
    <row r="50" spans="1:9" ht="15">
      <c r="A50" s="29" t="s">
        <v>43</v>
      </c>
      <c r="B50" s="13">
        <v>400</v>
      </c>
      <c r="C50" s="14">
        <v>200</v>
      </c>
      <c r="D50" s="14">
        <v>101</v>
      </c>
      <c r="E50" s="14">
        <v>20200</v>
      </c>
      <c r="F50" s="14"/>
      <c r="G50" s="14">
        <v>200</v>
      </c>
      <c r="H50" s="15">
        <v>18</v>
      </c>
      <c r="I50" s="14">
        <v>3600</v>
      </c>
    </row>
    <row r="51" spans="1:9" ht="15">
      <c r="A51" s="29" t="s">
        <v>44</v>
      </c>
      <c r="B51" s="13">
        <v>10100</v>
      </c>
      <c r="C51" s="14">
        <v>3300</v>
      </c>
      <c r="D51" s="14">
        <v>94</v>
      </c>
      <c r="E51" s="14">
        <v>311700</v>
      </c>
      <c r="F51" s="14"/>
      <c r="G51" s="14">
        <v>6700</v>
      </c>
      <c r="H51" s="15">
        <v>18.2</v>
      </c>
      <c r="I51" s="14">
        <v>121900</v>
      </c>
    </row>
    <row r="52" spans="1:9" ht="15">
      <c r="A52" s="29" t="s">
        <v>45</v>
      </c>
      <c r="B52" s="13">
        <v>6600</v>
      </c>
      <c r="C52" s="14">
        <v>3400</v>
      </c>
      <c r="D52" s="14">
        <v>95</v>
      </c>
      <c r="E52" s="14">
        <v>322300</v>
      </c>
      <c r="F52" s="14"/>
      <c r="G52" s="14">
        <v>3200</v>
      </c>
      <c r="H52" s="15">
        <v>17.3</v>
      </c>
      <c r="I52" s="14">
        <v>55400</v>
      </c>
    </row>
    <row r="53" spans="1:9" ht="15">
      <c r="A53" s="29" t="s">
        <v>46</v>
      </c>
      <c r="B53" s="13">
        <v>29100</v>
      </c>
      <c r="C53" s="14">
        <v>23700</v>
      </c>
      <c r="D53" s="14">
        <v>131</v>
      </c>
      <c r="E53" s="14">
        <v>3099200</v>
      </c>
      <c r="F53" s="14"/>
      <c r="G53" s="14">
        <v>5200</v>
      </c>
      <c r="H53" s="15">
        <v>15.3</v>
      </c>
      <c r="I53" s="14">
        <v>79800</v>
      </c>
    </row>
    <row r="54" spans="1:9" ht="15">
      <c r="A54" s="29" t="s">
        <v>47</v>
      </c>
      <c r="B54" s="13">
        <v>34800</v>
      </c>
      <c r="C54" s="14">
        <v>18500</v>
      </c>
      <c r="D54" s="14">
        <v>116</v>
      </c>
      <c r="E54" s="14">
        <v>2143400</v>
      </c>
      <c r="F54" s="14"/>
      <c r="G54" s="14">
        <v>16200</v>
      </c>
      <c r="H54" s="15">
        <v>16.4</v>
      </c>
      <c r="I54" s="14">
        <v>265600</v>
      </c>
    </row>
    <row r="55" spans="1:9" ht="15">
      <c r="A55" s="29" t="s">
        <v>48</v>
      </c>
      <c r="B55" s="13">
        <v>1300</v>
      </c>
      <c r="C55" s="14">
        <v>1200</v>
      </c>
      <c r="D55" s="14">
        <v>120</v>
      </c>
      <c r="E55" s="14">
        <v>143600</v>
      </c>
      <c r="F55" s="10"/>
      <c r="G55" s="14">
        <v>100</v>
      </c>
      <c r="H55" s="15">
        <v>10</v>
      </c>
      <c r="I55" s="14">
        <v>1000</v>
      </c>
    </row>
    <row r="56" spans="1:9" ht="15">
      <c r="A56" s="29" t="s">
        <v>49</v>
      </c>
      <c r="B56" s="13">
        <v>1700</v>
      </c>
      <c r="C56" s="14">
        <v>200</v>
      </c>
      <c r="D56" s="14">
        <v>89</v>
      </c>
      <c r="E56" s="14">
        <v>17800</v>
      </c>
      <c r="F56" s="14"/>
      <c r="G56" s="14">
        <v>1500</v>
      </c>
      <c r="H56" s="15">
        <v>19.9</v>
      </c>
      <c r="I56" s="14">
        <v>29800</v>
      </c>
    </row>
    <row r="57" spans="1:9" ht="15">
      <c r="A57" s="29" t="s">
        <v>50</v>
      </c>
      <c r="B57" s="13">
        <v>10800</v>
      </c>
      <c r="C57" s="14">
        <v>3000</v>
      </c>
      <c r="D57" s="14">
        <v>73</v>
      </c>
      <c r="E57" s="14">
        <v>219900</v>
      </c>
      <c r="F57" s="14"/>
      <c r="G57" s="14">
        <v>7800</v>
      </c>
      <c r="H57" s="15">
        <v>14.9</v>
      </c>
      <c r="I57" s="14">
        <v>116600</v>
      </c>
    </row>
    <row r="58" spans="1:9" ht="15">
      <c r="A58" s="29" t="s">
        <v>51</v>
      </c>
      <c r="B58" s="13">
        <v>15400</v>
      </c>
      <c r="C58" s="14">
        <v>8100</v>
      </c>
      <c r="D58" s="14">
        <v>105</v>
      </c>
      <c r="E58" s="14">
        <v>850700</v>
      </c>
      <c r="F58" s="14"/>
      <c r="G58" s="14">
        <v>7200</v>
      </c>
      <c r="H58" s="15">
        <v>18.5</v>
      </c>
      <c r="I58" s="14">
        <v>133300</v>
      </c>
    </row>
    <row r="59" spans="1:9" ht="15">
      <c r="A59" s="29" t="s">
        <v>52</v>
      </c>
      <c r="B59" s="13">
        <v>2400</v>
      </c>
      <c r="C59" s="14">
        <v>1500</v>
      </c>
      <c r="D59" s="14">
        <v>139</v>
      </c>
      <c r="E59" s="14">
        <v>208300</v>
      </c>
      <c r="F59" s="14"/>
      <c r="G59" s="14">
        <v>800</v>
      </c>
      <c r="H59" s="15">
        <v>21.1</v>
      </c>
      <c r="I59" s="14">
        <v>16900</v>
      </c>
    </row>
    <row r="60" spans="1:9" ht="15">
      <c r="A60" s="29" t="s">
        <v>53</v>
      </c>
      <c r="B60" s="14" t="s">
        <v>65</v>
      </c>
      <c r="C60" s="14">
        <v>0</v>
      </c>
      <c r="D60" s="14">
        <v>0</v>
      </c>
      <c r="E60" s="14">
        <v>0</v>
      </c>
      <c r="F60" s="14"/>
      <c r="G60" s="14" t="s">
        <v>65</v>
      </c>
      <c r="H60" s="14" t="s">
        <v>65</v>
      </c>
      <c r="I60" s="14" t="s">
        <v>65</v>
      </c>
    </row>
    <row r="61" spans="1:9" ht="15">
      <c r="A61" s="29" t="s">
        <v>54</v>
      </c>
      <c r="B61" s="13">
        <v>31900</v>
      </c>
      <c r="C61" s="14">
        <v>8300</v>
      </c>
      <c r="D61" s="14">
        <v>138</v>
      </c>
      <c r="E61" s="14">
        <v>1143300</v>
      </c>
      <c r="F61" s="14"/>
      <c r="G61" s="14">
        <v>23200</v>
      </c>
      <c r="H61" s="15">
        <v>18.2</v>
      </c>
      <c r="I61" s="14">
        <v>423000</v>
      </c>
    </row>
    <row r="62" spans="1:9" ht="15">
      <c r="A62" s="29" t="s">
        <v>55</v>
      </c>
      <c r="B62" s="13">
        <v>32000</v>
      </c>
      <c r="C62" s="14">
        <v>24600</v>
      </c>
      <c r="D62" s="14">
        <v>124</v>
      </c>
      <c r="E62" s="14">
        <v>3047000</v>
      </c>
      <c r="F62" s="14"/>
      <c r="G62" s="14">
        <v>7200</v>
      </c>
      <c r="H62" s="15">
        <v>18.7</v>
      </c>
      <c r="I62" s="14">
        <v>134300</v>
      </c>
    </row>
    <row r="63" spans="1:9" ht="15">
      <c r="A63" s="29" t="s">
        <v>56</v>
      </c>
      <c r="B63" s="14">
        <v>0</v>
      </c>
      <c r="C63" s="14">
        <v>0</v>
      </c>
      <c r="D63" s="14">
        <v>0</v>
      </c>
      <c r="E63" s="14">
        <v>0</v>
      </c>
      <c r="F63" s="10"/>
      <c r="G63" s="14">
        <v>0</v>
      </c>
      <c r="H63" s="14">
        <v>0</v>
      </c>
      <c r="I63" s="14">
        <v>0</v>
      </c>
    </row>
    <row r="64" spans="1:9" ht="15">
      <c r="A64" s="29" t="s">
        <v>57</v>
      </c>
      <c r="B64" s="13">
        <v>51000</v>
      </c>
      <c r="C64" s="14">
        <v>9100</v>
      </c>
      <c r="D64" s="14">
        <v>126</v>
      </c>
      <c r="E64" s="14">
        <v>1150800</v>
      </c>
      <c r="F64" s="14"/>
      <c r="G64" s="14">
        <v>39800</v>
      </c>
      <c r="H64" s="15">
        <v>19.7</v>
      </c>
      <c r="I64" s="14">
        <v>785200</v>
      </c>
    </row>
    <row r="65" spans="1:9" ht="15">
      <c r="A65" s="29" t="s">
        <v>58</v>
      </c>
      <c r="B65" s="13">
        <v>16900</v>
      </c>
      <c r="C65" s="14">
        <v>11500</v>
      </c>
      <c r="D65" s="14">
        <v>122</v>
      </c>
      <c r="E65" s="14">
        <v>1397500</v>
      </c>
      <c r="F65" s="14"/>
      <c r="G65" s="14">
        <v>5300</v>
      </c>
      <c r="H65" s="15">
        <v>15.2</v>
      </c>
      <c r="I65" s="14">
        <v>80300</v>
      </c>
    </row>
    <row r="66" spans="1:9" ht="15">
      <c r="A66" s="29"/>
      <c r="B66" s="13"/>
      <c r="C66" s="14"/>
      <c r="D66" s="14"/>
      <c r="E66" s="14"/>
      <c r="F66" s="14"/>
      <c r="G66" s="14"/>
      <c r="H66" s="15"/>
      <c r="I66" s="14"/>
    </row>
    <row r="67" spans="1:9" ht="15">
      <c r="A67" s="29" t="s">
        <v>63</v>
      </c>
      <c r="B67" s="13">
        <v>200</v>
      </c>
      <c r="C67" s="14">
        <v>0</v>
      </c>
      <c r="D67" s="14">
        <v>0</v>
      </c>
      <c r="E67" s="14">
        <v>0</v>
      </c>
      <c r="F67" s="14"/>
      <c r="G67" s="14">
        <v>200</v>
      </c>
      <c r="H67" s="15">
        <v>18</v>
      </c>
      <c r="I67" s="14">
        <v>3600</v>
      </c>
    </row>
    <row r="68" spans="1:9" ht="15">
      <c r="A68" s="6"/>
      <c r="B68" s="6"/>
      <c r="C68" s="23"/>
      <c r="D68" s="23"/>
      <c r="E68" s="23"/>
      <c r="F68" s="23"/>
      <c r="G68" s="23"/>
      <c r="H68" s="24"/>
      <c r="I68" s="23"/>
    </row>
    <row r="69" spans="1:9" ht="15">
      <c r="A69" s="5" t="s">
        <v>153</v>
      </c>
      <c r="B69" s="5"/>
      <c r="C69" s="13"/>
      <c r="D69" s="13"/>
      <c r="E69" s="13"/>
      <c r="F69" s="13"/>
      <c r="G69" s="13"/>
      <c r="H69" s="16"/>
      <c r="I69" s="13"/>
    </row>
    <row r="70" spans="1:9" ht="15">
      <c r="A70" s="5"/>
      <c r="B70" s="5"/>
      <c r="C70" s="13"/>
      <c r="D70" s="13"/>
      <c r="E70" s="13"/>
      <c r="F70" s="25"/>
      <c r="G70" s="25"/>
      <c r="H70" s="26"/>
      <c r="I70" s="25"/>
    </row>
    <row r="71" spans="1:9" ht="30.75" customHeight="1">
      <c r="A71" s="48" t="s">
        <v>174</v>
      </c>
      <c r="B71" s="48"/>
      <c r="C71" s="48"/>
      <c r="D71" s="48"/>
      <c r="E71" s="48"/>
      <c r="F71" s="48"/>
      <c r="G71" s="48"/>
      <c r="H71" s="48"/>
      <c r="I71" s="48"/>
    </row>
    <row r="72" spans="1:9" ht="15">
      <c r="A72" s="3" t="s">
        <v>141</v>
      </c>
      <c r="B72" s="3"/>
      <c r="C72" s="25"/>
      <c r="D72" s="25"/>
      <c r="E72" s="25"/>
      <c r="F72" s="25"/>
      <c r="G72" s="25"/>
      <c r="H72" s="16"/>
      <c r="I72" s="13"/>
    </row>
    <row r="73" spans="1:9" ht="15">
      <c r="A73" s="5"/>
      <c r="B73" s="5"/>
      <c r="C73" s="13"/>
      <c r="D73" s="13"/>
      <c r="E73" s="13"/>
      <c r="F73" s="13"/>
      <c r="G73" s="13"/>
      <c r="H73" s="16"/>
      <c r="I73" s="13"/>
    </row>
    <row r="74" spans="1:9" ht="15">
      <c r="A74" s="5"/>
      <c r="B74" s="5"/>
      <c r="C74" s="13"/>
      <c r="D74" s="13"/>
      <c r="E74" s="13"/>
      <c r="F74" s="13"/>
      <c r="G74" s="13"/>
      <c r="H74" s="16"/>
      <c r="I74" s="13"/>
    </row>
    <row r="75" spans="1:9" ht="15">
      <c r="A75" s="5"/>
      <c r="B75" s="5"/>
      <c r="C75" s="13"/>
      <c r="D75" s="13"/>
      <c r="E75" s="13"/>
      <c r="F75" s="13"/>
      <c r="G75" s="13"/>
      <c r="H75" s="16"/>
      <c r="I75" s="13"/>
    </row>
    <row r="76" spans="1:9" ht="15">
      <c r="A76" s="5"/>
      <c r="B76" s="5"/>
      <c r="C76" s="13"/>
      <c r="D76" s="13"/>
      <c r="E76" s="13"/>
      <c r="F76" s="13"/>
      <c r="G76" s="13"/>
      <c r="H76" s="16"/>
      <c r="I76" s="13"/>
    </row>
    <row r="77" spans="1:9" ht="15">
      <c r="A77" s="5"/>
      <c r="B77" s="5"/>
      <c r="C77" s="13"/>
      <c r="D77" s="13"/>
      <c r="E77" s="13"/>
      <c r="F77" s="13"/>
      <c r="G77" s="13"/>
      <c r="H77" s="16"/>
      <c r="I77" s="13"/>
    </row>
    <row r="78" spans="1:9" ht="15">
      <c r="A78" s="5"/>
      <c r="B78" s="5"/>
      <c r="C78" s="13"/>
      <c r="D78" s="13"/>
      <c r="E78" s="13"/>
      <c r="F78" s="13"/>
      <c r="G78" s="13"/>
      <c r="H78" s="16"/>
      <c r="I78" s="13"/>
    </row>
    <row r="79" spans="1:9" ht="15">
      <c r="A79" s="5"/>
      <c r="B79" s="5"/>
      <c r="C79" s="13"/>
      <c r="D79" s="13"/>
      <c r="E79" s="13"/>
      <c r="F79" s="13"/>
      <c r="G79" s="13"/>
      <c r="H79" s="16"/>
      <c r="I79" s="13"/>
    </row>
    <row r="80" spans="1:9" ht="15">
      <c r="A80" s="5"/>
      <c r="B80" s="5"/>
      <c r="C80" s="13"/>
      <c r="D80" s="13"/>
      <c r="E80" s="13"/>
      <c r="F80" s="13"/>
      <c r="G80" s="13"/>
      <c r="H80" s="16"/>
      <c r="I80" s="13"/>
    </row>
    <row r="81" spans="1:9" ht="15">
      <c r="A81" s="5"/>
      <c r="B81" s="5"/>
      <c r="C81" s="13"/>
      <c r="D81" s="13"/>
      <c r="E81" s="13"/>
      <c r="F81" s="13"/>
      <c r="G81" s="13"/>
      <c r="H81" s="16"/>
      <c r="I81" s="13"/>
    </row>
    <row r="82" spans="1:9" ht="15">
      <c r="A82" s="5"/>
      <c r="B82" s="5"/>
      <c r="C82" s="13"/>
      <c r="D82" s="13"/>
      <c r="E82" s="13"/>
      <c r="F82" s="13"/>
      <c r="G82" s="13"/>
      <c r="H82" s="16"/>
      <c r="I82" s="13"/>
    </row>
    <row r="83" spans="1:9" ht="15">
      <c r="A83" s="5"/>
      <c r="B83" s="5"/>
      <c r="C83" s="13"/>
      <c r="D83" s="13"/>
      <c r="E83" s="13"/>
      <c r="F83" s="13"/>
      <c r="G83" s="13"/>
      <c r="H83" s="16"/>
      <c r="I83" s="13"/>
    </row>
    <row r="84" spans="1:9" ht="15">
      <c r="A84" s="5"/>
      <c r="B84" s="5"/>
      <c r="C84" s="13"/>
      <c r="D84" s="13"/>
      <c r="E84" s="13"/>
      <c r="F84" s="13"/>
      <c r="G84" s="13"/>
      <c r="H84" s="16"/>
      <c r="I84" s="13"/>
    </row>
    <row r="85" spans="1:9" ht="15">
      <c r="A85" s="5"/>
      <c r="B85" s="5"/>
      <c r="C85" s="13"/>
      <c r="D85" s="13"/>
      <c r="E85" s="13"/>
      <c r="F85" s="13"/>
      <c r="G85" s="13"/>
      <c r="H85" s="16"/>
      <c r="I85" s="13"/>
    </row>
    <row r="86" spans="1:9" ht="15">
      <c r="A86" s="5"/>
      <c r="B86" s="5"/>
      <c r="C86" s="13"/>
      <c r="D86" s="13"/>
      <c r="E86" s="13"/>
      <c r="F86" s="13"/>
      <c r="G86" s="13"/>
      <c r="H86" s="16"/>
      <c r="I86" s="13"/>
    </row>
    <row r="87" spans="1:9" ht="15">
      <c r="A87" s="5"/>
      <c r="B87" s="5"/>
      <c r="C87" s="13"/>
      <c r="D87" s="13"/>
      <c r="E87" s="13"/>
      <c r="F87" s="13"/>
      <c r="G87" s="13"/>
      <c r="H87" s="16"/>
      <c r="I87" s="13"/>
    </row>
    <row r="88" spans="1:9" ht="15">
      <c r="A88" s="5"/>
      <c r="B88" s="5"/>
      <c r="C88" s="13"/>
      <c r="D88" s="13"/>
      <c r="E88" s="13"/>
      <c r="F88" s="13"/>
      <c r="G88" s="13"/>
      <c r="H88" s="16"/>
      <c r="I88" s="13"/>
    </row>
    <row r="89" spans="1:9" ht="15">
      <c r="A89" s="5"/>
      <c r="B89" s="5"/>
      <c r="C89" s="13"/>
      <c r="D89" s="13"/>
      <c r="E89" s="13"/>
      <c r="F89" s="13"/>
      <c r="G89" s="13"/>
      <c r="H89" s="16"/>
      <c r="I89" s="13"/>
    </row>
    <row r="90" spans="1:9" ht="15">
      <c r="A90" s="5"/>
      <c r="B90" s="5"/>
      <c r="C90" s="13"/>
      <c r="D90" s="13"/>
      <c r="E90" s="13"/>
      <c r="F90" s="13"/>
      <c r="G90" s="13"/>
      <c r="H90" s="16"/>
      <c r="I90" s="13"/>
    </row>
    <row r="91" spans="1:9" ht="15">
      <c r="A91" s="5"/>
      <c r="B91" s="5"/>
      <c r="C91" s="13"/>
      <c r="D91" s="13"/>
      <c r="E91" s="13"/>
      <c r="F91" s="13"/>
      <c r="G91" s="13"/>
      <c r="H91" s="16"/>
      <c r="I91" s="13"/>
    </row>
    <row r="92" spans="1:9" ht="15">
      <c r="A92" s="5"/>
      <c r="B92" s="5"/>
      <c r="C92" s="13"/>
      <c r="D92" s="13"/>
      <c r="E92" s="13"/>
      <c r="F92" s="13"/>
      <c r="G92" s="13"/>
      <c r="H92" s="13"/>
      <c r="I92" s="13"/>
    </row>
  </sheetData>
  <sheetProtection/>
  <mergeCells count="3">
    <mergeCell ref="C5:E5"/>
    <mergeCell ref="G5:I5"/>
    <mergeCell ref="A71:I7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5" width="13.77734375" style="0" customWidth="1"/>
    <col min="6" max="6" width="2.77734375" style="0" customWidth="1"/>
  </cols>
  <sheetData>
    <row r="1" spans="1:9" ht="20.25">
      <c r="A1" s="27" t="s">
        <v>64</v>
      </c>
      <c r="B1" s="2"/>
      <c r="C1" s="3"/>
      <c r="D1" s="3"/>
      <c r="E1" s="4"/>
      <c r="F1" s="3"/>
      <c r="G1" s="5"/>
      <c r="H1" s="5"/>
      <c r="I1" s="5"/>
    </row>
    <row r="2" spans="1:9" ht="20.25">
      <c r="A2" s="28" t="s">
        <v>175</v>
      </c>
      <c r="B2" s="2"/>
      <c r="C2" s="3"/>
      <c r="D2" s="3"/>
      <c r="E2" s="5"/>
      <c r="F2" s="3"/>
      <c r="G2" s="5"/>
      <c r="H2" s="5"/>
      <c r="I2" s="5"/>
    </row>
    <row r="3" spans="1:9" ht="20.25">
      <c r="A3" s="27" t="s">
        <v>0</v>
      </c>
      <c r="B3" s="2"/>
      <c r="C3" s="3"/>
      <c r="D3" s="3"/>
      <c r="E3" s="5"/>
      <c r="F3" s="5"/>
      <c r="G3" s="5"/>
      <c r="H3" s="5"/>
      <c r="I3" s="5"/>
    </row>
    <row r="4" spans="1:9" ht="1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5">
      <c r="A5" s="6"/>
      <c r="B5" s="7"/>
      <c r="C5" s="44" t="s">
        <v>60</v>
      </c>
      <c r="D5" s="44"/>
      <c r="E5" s="45"/>
      <c r="F5" s="8"/>
      <c r="G5" s="46" t="s">
        <v>61</v>
      </c>
      <c r="H5" s="47"/>
      <c r="I5" s="47"/>
    </row>
    <row r="6" spans="1:9" ht="28.5">
      <c r="A6" s="3" t="s">
        <v>62</v>
      </c>
      <c r="B6" s="37" t="s">
        <v>146</v>
      </c>
      <c r="C6" s="38" t="s">
        <v>143</v>
      </c>
      <c r="D6" s="38" t="s">
        <v>144</v>
      </c>
      <c r="E6" s="39" t="s">
        <v>145</v>
      </c>
      <c r="F6" s="9"/>
      <c r="G6" s="38" t="s">
        <v>143</v>
      </c>
      <c r="H6" s="38" t="s">
        <v>144</v>
      </c>
      <c r="I6" s="39" t="s">
        <v>145</v>
      </c>
    </row>
    <row r="7" spans="1:9" ht="15">
      <c r="A7" s="6"/>
      <c r="B7" s="5"/>
      <c r="C7" s="5"/>
      <c r="D7" s="10"/>
      <c r="E7" s="5"/>
      <c r="F7" s="5"/>
      <c r="G7" s="5"/>
      <c r="H7" s="11"/>
      <c r="I7" s="5"/>
    </row>
    <row r="8" spans="1:9" ht="15">
      <c r="A8" s="3" t="s">
        <v>2</v>
      </c>
      <c r="B8" s="10">
        <f>SUM(B9:B67)</f>
        <v>1040000</v>
      </c>
      <c r="C8" s="10">
        <f>SUM(C9:C67)</f>
        <v>450000</v>
      </c>
      <c r="D8" s="10">
        <v>97</v>
      </c>
      <c r="E8" s="10">
        <f>SUM(E9:E67)</f>
        <v>43650000</v>
      </c>
      <c r="F8" s="10"/>
      <c r="G8" s="10">
        <f>SUM(G9:G67)</f>
        <v>580000</v>
      </c>
      <c r="H8" s="12">
        <v>13</v>
      </c>
      <c r="I8" s="10">
        <f>SUM(I9:I67)</f>
        <v>7540000</v>
      </c>
    </row>
    <row r="9" spans="1:9" ht="15">
      <c r="A9" s="29" t="s">
        <v>3</v>
      </c>
      <c r="B9" s="13">
        <v>4300</v>
      </c>
      <c r="C9" s="14">
        <v>800</v>
      </c>
      <c r="D9" s="14">
        <v>81</v>
      </c>
      <c r="E9" s="14">
        <v>64700</v>
      </c>
      <c r="F9" s="25"/>
      <c r="G9" s="14">
        <v>3500</v>
      </c>
      <c r="H9" s="15">
        <v>11.7</v>
      </c>
      <c r="I9" s="14">
        <v>41100</v>
      </c>
    </row>
    <row r="10" spans="1:9" ht="15">
      <c r="A10" s="29" t="s">
        <v>4</v>
      </c>
      <c r="B10" s="13">
        <v>11700</v>
      </c>
      <c r="C10" s="25">
        <v>1800</v>
      </c>
      <c r="D10" s="25">
        <v>115</v>
      </c>
      <c r="E10" s="25">
        <v>206900</v>
      </c>
      <c r="F10" s="25"/>
      <c r="G10" s="14">
        <v>9900</v>
      </c>
      <c r="H10" s="15">
        <v>15.3</v>
      </c>
      <c r="I10" s="14">
        <v>151200</v>
      </c>
    </row>
    <row r="11" spans="1:9" ht="15">
      <c r="A11" s="29" t="s">
        <v>5</v>
      </c>
      <c r="B11" s="13">
        <v>6200</v>
      </c>
      <c r="C11" s="25">
        <v>600</v>
      </c>
      <c r="D11" s="25">
        <v>95</v>
      </c>
      <c r="E11" s="25">
        <v>56800</v>
      </c>
      <c r="F11" s="25"/>
      <c r="G11" s="14">
        <v>5600</v>
      </c>
      <c r="H11" s="15">
        <v>8.8</v>
      </c>
      <c r="I11" s="14">
        <v>49100</v>
      </c>
    </row>
    <row r="12" spans="1:9" ht="15">
      <c r="A12" s="29" t="s">
        <v>6</v>
      </c>
      <c r="B12" s="13">
        <v>20800</v>
      </c>
      <c r="C12" s="25">
        <v>6300</v>
      </c>
      <c r="D12" s="25">
        <v>120</v>
      </c>
      <c r="E12" s="25">
        <v>756300</v>
      </c>
      <c r="F12" s="25"/>
      <c r="G12" s="14">
        <v>14400</v>
      </c>
      <c r="H12" s="15">
        <v>16.2</v>
      </c>
      <c r="I12" s="14">
        <v>233400</v>
      </c>
    </row>
    <row r="13" spans="1:9" ht="15">
      <c r="A13" s="29" t="s">
        <v>7</v>
      </c>
      <c r="B13" s="13">
        <v>65600</v>
      </c>
      <c r="C13" s="25">
        <v>36100</v>
      </c>
      <c r="D13" s="25">
        <v>90</v>
      </c>
      <c r="E13" s="25">
        <v>3251000</v>
      </c>
      <c r="F13" s="25"/>
      <c r="G13" s="14">
        <v>29300</v>
      </c>
      <c r="H13" s="15">
        <v>11.4</v>
      </c>
      <c r="I13" s="14">
        <v>334100</v>
      </c>
    </row>
    <row r="14" spans="1:9" ht="15">
      <c r="A14" s="29" t="s">
        <v>8</v>
      </c>
      <c r="B14" s="13">
        <v>22600</v>
      </c>
      <c r="C14" s="25">
        <v>6600</v>
      </c>
      <c r="D14" s="25">
        <v>114</v>
      </c>
      <c r="E14" s="25">
        <v>752100</v>
      </c>
      <c r="F14" s="25"/>
      <c r="G14" s="14">
        <v>15900</v>
      </c>
      <c r="H14" s="15">
        <v>14.1</v>
      </c>
      <c r="I14" s="14">
        <v>224100</v>
      </c>
    </row>
    <row r="15" spans="1:9" ht="15">
      <c r="A15" s="29" t="s">
        <v>9</v>
      </c>
      <c r="B15" s="13">
        <v>6100</v>
      </c>
      <c r="C15" s="25">
        <v>2500</v>
      </c>
      <c r="D15" s="25">
        <v>85</v>
      </c>
      <c r="E15" s="25">
        <v>212700</v>
      </c>
      <c r="F15" s="25"/>
      <c r="G15" s="14">
        <v>3400</v>
      </c>
      <c r="H15" s="15">
        <v>13</v>
      </c>
      <c r="I15" s="14">
        <v>44100</v>
      </c>
    </row>
    <row r="16" spans="1:9" ht="15">
      <c r="A16" s="29" t="s">
        <v>10</v>
      </c>
      <c r="B16" s="13">
        <v>13800</v>
      </c>
      <c r="C16" s="25">
        <v>4400</v>
      </c>
      <c r="D16" s="25">
        <v>86</v>
      </c>
      <c r="E16" s="25">
        <v>378900</v>
      </c>
      <c r="F16" s="25"/>
      <c r="G16" s="14">
        <v>9300</v>
      </c>
      <c r="H16" s="15">
        <v>13.5</v>
      </c>
      <c r="I16" s="14">
        <v>125500</v>
      </c>
    </row>
    <row r="17" spans="1:9" ht="15">
      <c r="A17" s="29" t="s">
        <v>11</v>
      </c>
      <c r="B17" s="13">
        <v>19300</v>
      </c>
      <c r="C17" s="14">
        <v>3500</v>
      </c>
      <c r="D17" s="14">
        <v>105</v>
      </c>
      <c r="E17" s="14">
        <v>367600</v>
      </c>
      <c r="F17" s="14"/>
      <c r="G17" s="14">
        <v>15700</v>
      </c>
      <c r="H17" s="15">
        <v>13.4</v>
      </c>
      <c r="I17" s="14">
        <v>210000</v>
      </c>
    </row>
    <row r="18" spans="1:9" ht="15">
      <c r="A18" s="29" t="s">
        <v>12</v>
      </c>
      <c r="B18" s="13">
        <v>17200</v>
      </c>
      <c r="C18" s="14">
        <v>6400</v>
      </c>
      <c r="D18" s="14">
        <v>90</v>
      </c>
      <c r="E18" s="14">
        <v>574200</v>
      </c>
      <c r="F18" s="14"/>
      <c r="G18" s="14">
        <v>10600</v>
      </c>
      <c r="H18" s="15">
        <v>13.1</v>
      </c>
      <c r="I18" s="14">
        <v>139100</v>
      </c>
    </row>
    <row r="19" spans="1:9" ht="15">
      <c r="A19" s="29" t="s">
        <v>13</v>
      </c>
      <c r="B19" s="13">
        <v>14400</v>
      </c>
      <c r="C19" s="14">
        <v>3400</v>
      </c>
      <c r="D19" s="14">
        <v>84</v>
      </c>
      <c r="E19" s="14">
        <v>285500</v>
      </c>
      <c r="F19" s="14"/>
      <c r="G19" s="14">
        <v>10600</v>
      </c>
      <c r="H19" s="15">
        <v>12.5</v>
      </c>
      <c r="I19" s="14">
        <v>132400</v>
      </c>
    </row>
    <row r="20" spans="1:9" ht="15">
      <c r="A20" s="29" t="s">
        <v>14</v>
      </c>
      <c r="B20" s="13">
        <v>7800</v>
      </c>
      <c r="C20" s="14">
        <v>1000</v>
      </c>
      <c r="D20" s="14">
        <v>83</v>
      </c>
      <c r="E20" s="14">
        <v>83400</v>
      </c>
      <c r="F20" s="14"/>
      <c r="G20" s="14">
        <v>6700</v>
      </c>
      <c r="H20" s="15">
        <v>15.1</v>
      </c>
      <c r="I20" s="14">
        <v>101100</v>
      </c>
    </row>
    <row r="21" spans="1:9" ht="15">
      <c r="A21" s="29" t="s">
        <v>15</v>
      </c>
      <c r="B21" s="13">
        <v>8200</v>
      </c>
      <c r="C21" s="14">
        <v>6300</v>
      </c>
      <c r="D21" s="14">
        <v>83</v>
      </c>
      <c r="E21" s="14">
        <v>523500</v>
      </c>
      <c r="F21" s="14"/>
      <c r="G21" s="14">
        <v>1900</v>
      </c>
      <c r="H21" s="15">
        <v>13.3</v>
      </c>
      <c r="I21" s="14">
        <v>25200</v>
      </c>
    </row>
    <row r="22" spans="1:9" ht="15">
      <c r="A22" s="29" t="s">
        <v>16</v>
      </c>
      <c r="B22" s="13">
        <v>22600</v>
      </c>
      <c r="C22" s="14">
        <v>6900</v>
      </c>
      <c r="D22" s="14">
        <v>111</v>
      </c>
      <c r="E22" s="14">
        <v>768500</v>
      </c>
      <c r="F22" s="14"/>
      <c r="G22" s="14">
        <v>15600</v>
      </c>
      <c r="H22" s="15">
        <v>12.9</v>
      </c>
      <c r="I22" s="14">
        <v>201000</v>
      </c>
    </row>
    <row r="23" spans="1:9" ht="15">
      <c r="A23" s="29" t="s">
        <v>17</v>
      </c>
      <c r="B23" s="13">
        <v>2400</v>
      </c>
      <c r="C23" s="14">
        <v>400</v>
      </c>
      <c r="D23" s="14">
        <v>99</v>
      </c>
      <c r="E23" s="14">
        <v>39500</v>
      </c>
      <c r="F23" s="14"/>
      <c r="G23" s="14">
        <v>2000</v>
      </c>
      <c r="H23" s="15">
        <v>8.6</v>
      </c>
      <c r="I23" s="14">
        <v>17200</v>
      </c>
    </row>
    <row r="24" spans="1:9" ht="15">
      <c r="A24" s="29" t="s">
        <v>18</v>
      </c>
      <c r="B24" s="13">
        <v>13800</v>
      </c>
      <c r="C24" s="14">
        <v>1900</v>
      </c>
      <c r="D24" s="14">
        <v>80</v>
      </c>
      <c r="E24" s="14">
        <v>152500</v>
      </c>
      <c r="F24" s="14"/>
      <c r="G24" s="14">
        <v>11900</v>
      </c>
      <c r="H24" s="15">
        <v>14.5</v>
      </c>
      <c r="I24" s="14">
        <v>172300</v>
      </c>
    </row>
    <row r="25" spans="1:9" ht="15">
      <c r="A25" s="29" t="s">
        <v>19</v>
      </c>
      <c r="B25" s="13">
        <v>3400</v>
      </c>
      <c r="C25" s="14">
        <v>1100</v>
      </c>
      <c r="D25" s="14">
        <v>85</v>
      </c>
      <c r="E25" s="14">
        <v>93000</v>
      </c>
      <c r="F25" s="14"/>
      <c r="G25" s="14">
        <v>2300</v>
      </c>
      <c r="H25" s="15">
        <v>12.7</v>
      </c>
      <c r="I25" s="14">
        <v>29100</v>
      </c>
    </row>
    <row r="26" spans="1:9" ht="15">
      <c r="A26" s="29" t="s">
        <v>20</v>
      </c>
      <c r="B26" s="13">
        <v>46000</v>
      </c>
      <c r="C26" s="14">
        <v>21100</v>
      </c>
      <c r="D26" s="14">
        <v>106</v>
      </c>
      <c r="E26" s="14">
        <v>2230000</v>
      </c>
      <c r="F26" s="14"/>
      <c r="G26" s="14">
        <v>24600</v>
      </c>
      <c r="H26" s="15">
        <v>13.5</v>
      </c>
      <c r="I26" s="14">
        <v>331900</v>
      </c>
    </row>
    <row r="27" spans="1:9" ht="15">
      <c r="A27" s="29" t="s">
        <v>21</v>
      </c>
      <c r="B27" s="13">
        <v>1300</v>
      </c>
      <c r="C27" s="14">
        <v>500</v>
      </c>
      <c r="D27" s="14">
        <v>80</v>
      </c>
      <c r="E27" s="14">
        <v>40200</v>
      </c>
      <c r="F27" s="14"/>
      <c r="G27" s="14">
        <v>700</v>
      </c>
      <c r="H27" s="15">
        <v>12.4</v>
      </c>
      <c r="I27" s="14">
        <v>8700</v>
      </c>
    </row>
    <row r="28" spans="1:9" ht="15">
      <c r="A28" s="29" t="s">
        <v>59</v>
      </c>
      <c r="B28" s="14" t="s">
        <v>65</v>
      </c>
      <c r="C28" s="14" t="s">
        <v>65</v>
      </c>
      <c r="D28" s="14" t="s">
        <v>65</v>
      </c>
      <c r="E28" s="14" t="s">
        <v>65</v>
      </c>
      <c r="F28" s="14"/>
      <c r="G28" s="14" t="s">
        <v>65</v>
      </c>
      <c r="H28" s="14" t="s">
        <v>65</v>
      </c>
      <c r="I28" s="14" t="s">
        <v>65</v>
      </c>
    </row>
    <row r="29" spans="1:9" ht="15">
      <c r="A29" s="29" t="s">
        <v>22</v>
      </c>
      <c r="B29" s="13">
        <v>15400</v>
      </c>
      <c r="C29" s="18">
        <v>5100</v>
      </c>
      <c r="D29" s="18">
        <v>110</v>
      </c>
      <c r="E29" s="18">
        <v>561400</v>
      </c>
      <c r="F29" s="14"/>
      <c r="G29" s="14">
        <v>10200</v>
      </c>
      <c r="H29" s="15">
        <v>15.2</v>
      </c>
      <c r="I29" s="14">
        <v>155000</v>
      </c>
    </row>
    <row r="30" spans="1:9" ht="15">
      <c r="A30" s="29" t="s">
        <v>23</v>
      </c>
      <c r="B30" s="13">
        <v>32800</v>
      </c>
      <c r="C30" s="14">
        <v>7300</v>
      </c>
      <c r="D30" s="14">
        <v>92</v>
      </c>
      <c r="E30" s="14">
        <v>674000</v>
      </c>
      <c r="F30" s="14"/>
      <c r="G30" s="14">
        <v>25300</v>
      </c>
      <c r="H30" s="15">
        <v>13.5</v>
      </c>
      <c r="I30" s="14">
        <v>341800</v>
      </c>
    </row>
    <row r="31" spans="1:9" ht="15">
      <c r="A31" s="29" t="s">
        <v>24</v>
      </c>
      <c r="B31" s="13">
        <v>20500</v>
      </c>
      <c r="C31" s="14">
        <v>3000</v>
      </c>
      <c r="D31" s="14">
        <v>97</v>
      </c>
      <c r="E31" s="14">
        <v>289600</v>
      </c>
      <c r="F31" s="14"/>
      <c r="G31" s="14">
        <v>17500</v>
      </c>
      <c r="H31" s="15">
        <v>13.8</v>
      </c>
      <c r="I31" s="14">
        <v>242200</v>
      </c>
    </row>
    <row r="32" spans="1:9" ht="15">
      <c r="A32" s="29" t="s">
        <v>25</v>
      </c>
      <c r="B32" s="13">
        <v>58100</v>
      </c>
      <c r="C32" s="14">
        <v>32300</v>
      </c>
      <c r="D32" s="14">
        <v>116</v>
      </c>
      <c r="E32" s="14">
        <v>3735300</v>
      </c>
      <c r="F32" s="14"/>
      <c r="G32" s="14">
        <v>25800</v>
      </c>
      <c r="H32" s="15">
        <v>15</v>
      </c>
      <c r="I32" s="14">
        <v>386400</v>
      </c>
    </row>
    <row r="33" spans="1:9" ht="15">
      <c r="A33" s="29" t="s">
        <v>26</v>
      </c>
      <c r="B33" s="13">
        <v>32300</v>
      </c>
      <c r="C33" s="14">
        <v>14100</v>
      </c>
      <c r="D33" s="14">
        <v>108</v>
      </c>
      <c r="E33" s="14">
        <v>1521600</v>
      </c>
      <c r="F33" s="14"/>
      <c r="G33" s="14">
        <v>18100</v>
      </c>
      <c r="H33" s="15">
        <v>14.1</v>
      </c>
      <c r="I33" s="14">
        <v>254500</v>
      </c>
    </row>
    <row r="34" spans="1:9" ht="15">
      <c r="A34" s="29" t="s">
        <v>27</v>
      </c>
      <c r="B34" s="13">
        <v>23700</v>
      </c>
      <c r="C34" s="14">
        <v>16600</v>
      </c>
      <c r="D34" s="14">
        <v>102</v>
      </c>
      <c r="E34" s="14">
        <v>1691200</v>
      </c>
      <c r="F34" s="14"/>
      <c r="G34" s="14">
        <v>6900</v>
      </c>
      <c r="H34" s="15">
        <v>10.1</v>
      </c>
      <c r="I34" s="14">
        <v>69600</v>
      </c>
    </row>
    <row r="35" spans="1:9" ht="15">
      <c r="A35" s="29" t="s">
        <v>28</v>
      </c>
      <c r="B35" s="13">
        <v>22900</v>
      </c>
      <c r="C35" s="14">
        <v>10000</v>
      </c>
      <c r="D35" s="14">
        <v>105</v>
      </c>
      <c r="E35" s="14">
        <v>1050200</v>
      </c>
      <c r="F35" s="14"/>
      <c r="G35" s="14">
        <v>11300</v>
      </c>
      <c r="H35" s="15">
        <v>11.8</v>
      </c>
      <c r="I35" s="14">
        <v>133900</v>
      </c>
    </row>
    <row r="36" spans="1:9" ht="15">
      <c r="A36" s="29" t="s">
        <v>29</v>
      </c>
      <c r="B36" s="14">
        <v>0</v>
      </c>
      <c r="C36" s="14">
        <v>0</v>
      </c>
      <c r="D36" s="14">
        <v>0</v>
      </c>
      <c r="E36" s="14">
        <v>0</v>
      </c>
      <c r="F36" s="10"/>
      <c r="G36" s="14">
        <v>0</v>
      </c>
      <c r="H36" s="14">
        <v>0</v>
      </c>
      <c r="I36" s="14">
        <v>0</v>
      </c>
    </row>
    <row r="37" spans="1:9" ht="15">
      <c r="A37" s="29" t="s">
        <v>30</v>
      </c>
      <c r="B37" s="13">
        <v>36700</v>
      </c>
      <c r="C37" s="14">
        <v>25800</v>
      </c>
      <c r="D37" s="14">
        <v>98</v>
      </c>
      <c r="E37" s="14">
        <v>2524100</v>
      </c>
      <c r="F37" s="14"/>
      <c r="G37" s="14">
        <v>10300</v>
      </c>
      <c r="H37" s="15">
        <v>14.2</v>
      </c>
      <c r="I37" s="14">
        <v>146500</v>
      </c>
    </row>
    <row r="38" spans="1:9" ht="15">
      <c r="A38" s="29" t="s">
        <v>31</v>
      </c>
      <c r="B38" s="13">
        <v>36000</v>
      </c>
      <c r="C38" s="14">
        <v>18200</v>
      </c>
      <c r="D38" s="14">
        <v>103</v>
      </c>
      <c r="E38" s="14">
        <v>1868700</v>
      </c>
      <c r="F38" s="14"/>
      <c r="G38" s="14">
        <v>17500</v>
      </c>
      <c r="H38" s="15">
        <v>11.6</v>
      </c>
      <c r="I38" s="14">
        <v>202400</v>
      </c>
    </row>
    <row r="39" spans="1:9" ht="15">
      <c r="A39" s="29" t="s">
        <v>32</v>
      </c>
      <c r="B39" s="13">
        <v>38000</v>
      </c>
      <c r="C39" s="14">
        <v>22000</v>
      </c>
      <c r="D39" s="14">
        <v>91</v>
      </c>
      <c r="E39" s="14">
        <v>2002000</v>
      </c>
      <c r="F39" s="14"/>
      <c r="G39" s="14">
        <v>16000</v>
      </c>
      <c r="H39" s="15">
        <v>11.6</v>
      </c>
      <c r="I39" s="14">
        <v>185900</v>
      </c>
    </row>
    <row r="40" spans="1:9" ht="15">
      <c r="A40" s="29" t="s">
        <v>33</v>
      </c>
      <c r="B40" s="13">
        <v>40300</v>
      </c>
      <c r="C40" s="14">
        <v>27700</v>
      </c>
      <c r="D40" s="14">
        <v>91</v>
      </c>
      <c r="E40" s="14">
        <v>2520300</v>
      </c>
      <c r="F40" s="14"/>
      <c r="G40" s="14">
        <v>12500</v>
      </c>
      <c r="H40" s="15">
        <v>12</v>
      </c>
      <c r="I40" s="14">
        <v>150100</v>
      </c>
    </row>
    <row r="41" spans="1:9" ht="15">
      <c r="A41" s="29" t="s">
        <v>34</v>
      </c>
      <c r="B41" s="13">
        <v>10800</v>
      </c>
      <c r="C41" s="14">
        <v>3000</v>
      </c>
      <c r="D41" s="14">
        <v>78</v>
      </c>
      <c r="E41" s="14">
        <v>235000</v>
      </c>
      <c r="F41" s="14"/>
      <c r="G41" s="14">
        <v>7700</v>
      </c>
      <c r="H41" s="15">
        <v>9.5</v>
      </c>
      <c r="I41" s="14">
        <v>72900</v>
      </c>
    </row>
    <row r="42" spans="1:9" ht="15">
      <c r="A42" s="29" t="s">
        <v>35</v>
      </c>
      <c r="B42" s="13">
        <v>29700</v>
      </c>
      <c r="C42" s="14">
        <v>23800</v>
      </c>
      <c r="D42" s="14">
        <v>97</v>
      </c>
      <c r="E42" s="14">
        <v>2301700</v>
      </c>
      <c r="F42" s="14"/>
      <c r="G42" s="14">
        <v>5300</v>
      </c>
      <c r="H42" s="15">
        <v>12.4</v>
      </c>
      <c r="I42" s="14">
        <v>65600</v>
      </c>
    </row>
    <row r="43" spans="1:9" ht="15">
      <c r="A43" s="29" t="s">
        <v>36</v>
      </c>
      <c r="B43" s="13">
        <v>8700</v>
      </c>
      <c r="C43" s="14">
        <v>3500</v>
      </c>
      <c r="D43" s="14">
        <v>85</v>
      </c>
      <c r="E43" s="14">
        <v>297600</v>
      </c>
      <c r="F43" s="14"/>
      <c r="G43" s="14">
        <v>5000</v>
      </c>
      <c r="H43" s="15">
        <v>10.5</v>
      </c>
      <c r="I43" s="14">
        <v>52500</v>
      </c>
    </row>
    <row r="44" spans="1:9" ht="15">
      <c r="A44" s="29" t="s">
        <v>37</v>
      </c>
      <c r="B44" s="13">
        <v>16400</v>
      </c>
      <c r="C44" s="14">
        <v>5300</v>
      </c>
      <c r="D44" s="14">
        <v>100</v>
      </c>
      <c r="E44" s="14">
        <v>530700</v>
      </c>
      <c r="F44" s="14"/>
      <c r="G44" s="14">
        <v>11000</v>
      </c>
      <c r="H44" s="15">
        <v>13.6</v>
      </c>
      <c r="I44" s="14">
        <v>149400</v>
      </c>
    </row>
    <row r="45" spans="1:9" ht="15">
      <c r="A45" s="29" t="s">
        <v>38</v>
      </c>
      <c r="B45" s="14" t="s">
        <v>65</v>
      </c>
      <c r="C45" s="14" t="s">
        <v>65</v>
      </c>
      <c r="D45" s="14" t="s">
        <v>65</v>
      </c>
      <c r="E45" s="14" t="s">
        <v>65</v>
      </c>
      <c r="F45" s="10"/>
      <c r="G45" s="14" t="s">
        <v>65</v>
      </c>
      <c r="H45" s="14" t="s">
        <v>65</v>
      </c>
      <c r="I45" s="14" t="s">
        <v>65</v>
      </c>
    </row>
    <row r="46" spans="1:9" ht="15">
      <c r="A46" s="29" t="s">
        <v>39</v>
      </c>
      <c r="B46" s="13">
        <v>15400</v>
      </c>
      <c r="C46" s="14">
        <v>6900</v>
      </c>
      <c r="D46" s="14">
        <v>115</v>
      </c>
      <c r="E46" s="14">
        <v>796000</v>
      </c>
      <c r="F46" s="14"/>
      <c r="G46" s="14">
        <v>8400</v>
      </c>
      <c r="H46" s="15">
        <v>13.7</v>
      </c>
      <c r="I46" s="14">
        <v>115300</v>
      </c>
    </row>
    <row r="47" spans="1:9" ht="15">
      <c r="A47" s="29" t="s">
        <v>40</v>
      </c>
      <c r="B47" s="14">
        <v>0</v>
      </c>
      <c r="C47" s="14">
        <v>0</v>
      </c>
      <c r="D47" s="14">
        <v>0</v>
      </c>
      <c r="E47" s="14">
        <v>0</v>
      </c>
      <c r="F47" s="10"/>
      <c r="G47" s="14">
        <v>0</v>
      </c>
      <c r="H47" s="14">
        <v>0</v>
      </c>
      <c r="I47" s="14">
        <v>0</v>
      </c>
    </row>
    <row r="48" spans="1:9" ht="15">
      <c r="A48" s="29" t="s">
        <v>41</v>
      </c>
      <c r="B48" s="13">
        <v>31700</v>
      </c>
      <c r="C48" s="14">
        <v>2600</v>
      </c>
      <c r="D48" s="14">
        <v>80</v>
      </c>
      <c r="E48" s="14">
        <v>208200</v>
      </c>
      <c r="F48" s="14"/>
      <c r="G48" s="14">
        <v>29000</v>
      </c>
      <c r="H48" s="15">
        <v>11.7</v>
      </c>
      <c r="I48" s="14">
        <v>340100</v>
      </c>
    </row>
    <row r="49" spans="1:9" ht="15">
      <c r="A49" s="29" t="s">
        <v>42</v>
      </c>
      <c r="B49" s="13">
        <v>11500</v>
      </c>
      <c r="C49" s="14">
        <v>3100</v>
      </c>
      <c r="D49" s="14">
        <v>89</v>
      </c>
      <c r="E49" s="14">
        <v>276100</v>
      </c>
      <c r="F49" s="14"/>
      <c r="G49" s="14">
        <v>8400</v>
      </c>
      <c r="H49" s="15">
        <v>14.5</v>
      </c>
      <c r="I49" s="14">
        <v>121600</v>
      </c>
    </row>
    <row r="50" spans="1:9" ht="15">
      <c r="A50" s="29" t="s">
        <v>43</v>
      </c>
      <c r="B50" s="13">
        <v>700</v>
      </c>
      <c r="C50" s="14">
        <v>200</v>
      </c>
      <c r="D50" s="14">
        <v>82</v>
      </c>
      <c r="E50" s="14">
        <v>16400</v>
      </c>
      <c r="F50" s="14"/>
      <c r="G50" s="14">
        <v>500</v>
      </c>
      <c r="H50" s="15">
        <v>10.6</v>
      </c>
      <c r="I50" s="14">
        <v>5300</v>
      </c>
    </row>
    <row r="51" spans="1:9" ht="15">
      <c r="A51" s="29" t="s">
        <v>44</v>
      </c>
      <c r="B51" s="13">
        <v>9600</v>
      </c>
      <c r="C51" s="14">
        <v>3300</v>
      </c>
      <c r="D51" s="14">
        <v>115</v>
      </c>
      <c r="E51" s="14">
        <v>377900</v>
      </c>
      <c r="F51" s="14"/>
      <c r="G51" s="14">
        <v>6000</v>
      </c>
      <c r="H51" s="15">
        <v>10.2</v>
      </c>
      <c r="I51" s="14">
        <v>61200</v>
      </c>
    </row>
    <row r="52" spans="1:9" ht="15">
      <c r="A52" s="29" t="s">
        <v>45</v>
      </c>
      <c r="B52" s="13">
        <v>5900</v>
      </c>
      <c r="C52" s="14">
        <v>3200</v>
      </c>
      <c r="D52" s="14">
        <v>83</v>
      </c>
      <c r="E52" s="14">
        <v>266000</v>
      </c>
      <c r="F52" s="14"/>
      <c r="G52" s="14">
        <v>2700</v>
      </c>
      <c r="H52" s="15">
        <v>8.6</v>
      </c>
      <c r="I52" s="14">
        <v>23200</v>
      </c>
    </row>
    <row r="53" spans="1:9" ht="15">
      <c r="A53" s="29" t="s">
        <v>46</v>
      </c>
      <c r="B53" s="13">
        <v>30700</v>
      </c>
      <c r="C53" s="14">
        <v>21900</v>
      </c>
      <c r="D53" s="14">
        <v>88</v>
      </c>
      <c r="E53" s="14">
        <v>1927300</v>
      </c>
      <c r="F53" s="14"/>
      <c r="G53" s="14">
        <v>8000</v>
      </c>
      <c r="H53" s="15">
        <v>8.9</v>
      </c>
      <c r="I53" s="14">
        <v>70900</v>
      </c>
    </row>
    <row r="54" spans="1:9" ht="15">
      <c r="A54" s="29" t="s">
        <v>47</v>
      </c>
      <c r="B54" s="13">
        <v>35200</v>
      </c>
      <c r="C54" s="14">
        <v>14500</v>
      </c>
      <c r="D54" s="14">
        <v>82</v>
      </c>
      <c r="E54" s="14">
        <v>1184400</v>
      </c>
      <c r="F54" s="14"/>
      <c r="G54" s="14">
        <v>20600</v>
      </c>
      <c r="H54" s="15">
        <v>13</v>
      </c>
      <c r="I54" s="14">
        <v>268300</v>
      </c>
    </row>
    <row r="55" spans="1:9" ht="15">
      <c r="A55" s="29" t="s">
        <v>48</v>
      </c>
      <c r="B55" s="13">
        <v>1800</v>
      </c>
      <c r="C55" s="14">
        <v>1400</v>
      </c>
      <c r="D55" s="14">
        <v>78</v>
      </c>
      <c r="E55" s="14">
        <v>108500</v>
      </c>
      <c r="F55" s="10"/>
      <c r="G55" s="14">
        <v>0</v>
      </c>
      <c r="H55" s="14">
        <v>0</v>
      </c>
      <c r="I55" s="14">
        <v>0</v>
      </c>
    </row>
    <row r="56" spans="1:9" ht="15">
      <c r="A56" s="29" t="s">
        <v>49</v>
      </c>
      <c r="B56" s="13">
        <v>2000</v>
      </c>
      <c r="C56" s="14">
        <v>600</v>
      </c>
      <c r="D56" s="14">
        <v>87</v>
      </c>
      <c r="E56" s="14">
        <v>51900</v>
      </c>
      <c r="F56" s="14"/>
      <c r="G56" s="14">
        <v>1300</v>
      </c>
      <c r="H56" s="15">
        <v>10.8</v>
      </c>
      <c r="I56" s="14">
        <v>14100</v>
      </c>
    </row>
    <row r="57" spans="1:9" ht="15">
      <c r="A57" s="29" t="s">
        <v>50</v>
      </c>
      <c r="B57" s="13">
        <v>10500</v>
      </c>
      <c r="C57" s="14">
        <v>2600</v>
      </c>
      <c r="D57" s="14">
        <v>87</v>
      </c>
      <c r="E57" s="14">
        <v>226000</v>
      </c>
      <c r="F57" s="14"/>
      <c r="G57" s="14">
        <v>6700</v>
      </c>
      <c r="H57" s="15">
        <v>7.6</v>
      </c>
      <c r="I57" s="14">
        <v>51100</v>
      </c>
    </row>
    <row r="58" spans="1:9" ht="15">
      <c r="A58" s="29" t="s">
        <v>51</v>
      </c>
      <c r="B58" s="13">
        <v>14300</v>
      </c>
      <c r="C58" s="14">
        <v>6700</v>
      </c>
      <c r="D58" s="14">
        <v>95</v>
      </c>
      <c r="E58" s="14">
        <v>638800</v>
      </c>
      <c r="F58" s="14"/>
      <c r="G58" s="14">
        <v>7600</v>
      </c>
      <c r="H58" s="15">
        <v>11.5</v>
      </c>
      <c r="I58" s="14">
        <v>87100</v>
      </c>
    </row>
    <row r="59" spans="1:9" ht="15">
      <c r="A59" s="29" t="s">
        <v>52</v>
      </c>
      <c r="B59" s="13">
        <v>1600</v>
      </c>
      <c r="C59" s="14">
        <v>800</v>
      </c>
      <c r="D59" s="14">
        <v>90</v>
      </c>
      <c r="E59" s="14">
        <v>72200</v>
      </c>
      <c r="F59" s="14"/>
      <c r="G59" s="14">
        <v>800</v>
      </c>
      <c r="H59" s="15">
        <v>12.6</v>
      </c>
      <c r="I59" s="14">
        <v>10100</v>
      </c>
    </row>
    <row r="60" spans="1:9" ht="15">
      <c r="A60" s="29" t="s">
        <v>53</v>
      </c>
      <c r="B60" s="14" t="s">
        <v>65</v>
      </c>
      <c r="C60" s="14" t="s">
        <v>65</v>
      </c>
      <c r="D60" s="14" t="s">
        <v>65</v>
      </c>
      <c r="E60" s="14" t="s">
        <v>65</v>
      </c>
      <c r="F60" s="14"/>
      <c r="G60" s="14" t="s">
        <v>65</v>
      </c>
      <c r="H60" s="14" t="s">
        <v>65</v>
      </c>
      <c r="I60" s="14" t="s">
        <v>65</v>
      </c>
    </row>
    <row r="61" spans="1:9" ht="15">
      <c r="A61" s="29" t="s">
        <v>54</v>
      </c>
      <c r="B61" s="13">
        <v>35200</v>
      </c>
      <c r="C61" s="14">
        <v>6800</v>
      </c>
      <c r="D61" s="14">
        <v>102</v>
      </c>
      <c r="E61" s="14">
        <v>694900</v>
      </c>
      <c r="F61" s="14"/>
      <c r="G61" s="14">
        <v>28400</v>
      </c>
      <c r="H61" s="15">
        <v>12.5</v>
      </c>
      <c r="I61" s="14">
        <v>354500</v>
      </c>
    </row>
    <row r="62" spans="1:9" ht="15">
      <c r="A62" s="29" t="s">
        <v>55</v>
      </c>
      <c r="B62" s="13">
        <v>35700</v>
      </c>
      <c r="C62" s="14">
        <v>28500</v>
      </c>
      <c r="D62" s="14">
        <v>88</v>
      </c>
      <c r="E62" s="14">
        <v>2510900</v>
      </c>
      <c r="F62" s="14"/>
      <c r="G62" s="14">
        <v>7200</v>
      </c>
      <c r="H62" s="15">
        <v>12.8</v>
      </c>
      <c r="I62" s="14">
        <v>92200</v>
      </c>
    </row>
    <row r="63" spans="1:9" ht="15">
      <c r="A63" s="29" t="s">
        <v>56</v>
      </c>
      <c r="B63" s="14" t="s">
        <v>65</v>
      </c>
      <c r="C63" s="14" t="s">
        <v>65</v>
      </c>
      <c r="D63" s="14" t="s">
        <v>65</v>
      </c>
      <c r="E63" s="14" t="s">
        <v>65</v>
      </c>
      <c r="F63" s="10"/>
      <c r="G63" s="14" t="s">
        <v>65</v>
      </c>
      <c r="H63" s="14" t="s">
        <v>65</v>
      </c>
      <c r="I63" s="14" t="s">
        <v>65</v>
      </c>
    </row>
    <row r="64" spans="1:9" ht="15">
      <c r="A64" s="29" t="s">
        <v>57</v>
      </c>
      <c r="B64" s="13">
        <v>53300</v>
      </c>
      <c r="C64" s="14">
        <v>8000</v>
      </c>
      <c r="D64" s="14">
        <v>99</v>
      </c>
      <c r="E64" s="14">
        <v>788800</v>
      </c>
      <c r="F64" s="14"/>
      <c r="G64" s="14">
        <v>44800</v>
      </c>
      <c r="H64" s="15">
        <v>15.3</v>
      </c>
      <c r="I64" s="14">
        <v>686000</v>
      </c>
    </row>
    <row r="65" spans="1:9" ht="15">
      <c r="A65" s="29" t="s">
        <v>58</v>
      </c>
      <c r="B65" s="13">
        <v>14400</v>
      </c>
      <c r="C65" s="14">
        <v>9400</v>
      </c>
      <c r="D65" s="14">
        <v>90</v>
      </c>
      <c r="E65" s="14">
        <v>846600</v>
      </c>
      <c r="F65" s="14"/>
      <c r="G65" s="14">
        <v>4800</v>
      </c>
      <c r="H65" s="15">
        <v>11.1</v>
      </c>
      <c r="I65" s="14">
        <v>53100</v>
      </c>
    </row>
    <row r="66" spans="1:9" ht="15">
      <c r="A66" s="29"/>
      <c r="B66" s="13"/>
      <c r="C66" s="14"/>
      <c r="D66" s="14"/>
      <c r="E66" s="14"/>
      <c r="F66" s="14"/>
      <c r="G66" s="14"/>
      <c r="H66" s="15"/>
      <c r="I66" s="14"/>
    </row>
    <row r="67" spans="1:9" ht="15">
      <c r="A67" s="29" t="s">
        <v>63</v>
      </c>
      <c r="B67" s="13">
        <f>500+200</f>
        <v>700</v>
      </c>
      <c r="C67" s="14">
        <v>200</v>
      </c>
      <c r="D67" s="14">
        <f>+(99+85)/2</f>
        <v>92</v>
      </c>
      <c r="E67" s="14">
        <f>9900+8500</f>
        <v>18400</v>
      </c>
      <c r="F67" s="14"/>
      <c r="G67" s="14">
        <v>500</v>
      </c>
      <c r="H67" s="15">
        <f>+(13.3+13)/2</f>
        <v>13.15</v>
      </c>
      <c r="I67" s="14">
        <f>5300+1300</f>
        <v>6600</v>
      </c>
    </row>
    <row r="68" spans="1:9" ht="15">
      <c r="A68" s="6"/>
      <c r="B68" s="6"/>
      <c r="C68" s="23"/>
      <c r="D68" s="23"/>
      <c r="E68" s="23"/>
      <c r="F68" s="23"/>
      <c r="G68" s="23"/>
      <c r="H68" s="24"/>
      <c r="I68" s="23"/>
    </row>
    <row r="69" spans="1:9" ht="15">
      <c r="A69" s="5" t="s">
        <v>153</v>
      </c>
      <c r="B69" s="5"/>
      <c r="C69" s="13"/>
      <c r="D69" s="13"/>
      <c r="E69" s="13"/>
      <c r="F69" s="13"/>
      <c r="G69" s="13"/>
      <c r="H69" s="16"/>
      <c r="I69" s="13"/>
    </row>
    <row r="70" spans="1:9" ht="15">
      <c r="A70" s="5"/>
      <c r="B70" s="5"/>
      <c r="C70" s="13"/>
      <c r="D70" s="13"/>
      <c r="E70" s="13"/>
      <c r="F70" s="25"/>
      <c r="G70" s="25"/>
      <c r="H70" s="26"/>
      <c r="I70" s="25"/>
    </row>
    <row r="71" spans="1:9" ht="30" customHeight="1">
      <c r="A71" s="48" t="s">
        <v>176</v>
      </c>
      <c r="B71" s="48"/>
      <c r="C71" s="48"/>
      <c r="D71" s="48"/>
      <c r="E71" s="48"/>
      <c r="F71" s="48"/>
      <c r="G71" s="48"/>
      <c r="H71" s="48"/>
      <c r="I71" s="48"/>
    </row>
    <row r="72" spans="1:9" ht="15">
      <c r="A72" s="3" t="s">
        <v>141</v>
      </c>
      <c r="B72" s="3"/>
      <c r="C72" s="25"/>
      <c r="D72" s="25"/>
      <c r="E72" s="25"/>
      <c r="F72" s="25"/>
      <c r="G72" s="25"/>
      <c r="H72" s="16"/>
      <c r="I72" s="13"/>
    </row>
    <row r="73" spans="1:9" ht="15">
      <c r="A73" s="5"/>
      <c r="B73" s="5"/>
      <c r="C73" s="13"/>
      <c r="D73" s="13"/>
      <c r="E73" s="13"/>
      <c r="F73" s="13"/>
      <c r="G73" s="13"/>
      <c r="H73" s="16"/>
      <c r="I73" s="13"/>
    </row>
    <row r="74" spans="1:9" ht="15">
      <c r="A74" s="5"/>
      <c r="B74" s="5"/>
      <c r="C74" s="13"/>
      <c r="D74" s="13"/>
      <c r="E74" s="13"/>
      <c r="F74" s="13"/>
      <c r="G74" s="13"/>
      <c r="H74" s="16"/>
      <c r="I74" s="13"/>
    </row>
    <row r="75" spans="1:9" ht="15">
      <c r="A75" s="5"/>
      <c r="B75" s="5"/>
      <c r="C75" s="13"/>
      <c r="D75" s="13"/>
      <c r="E75" s="13"/>
      <c r="F75" s="13"/>
      <c r="G75" s="13"/>
      <c r="H75" s="16"/>
      <c r="I75" s="13"/>
    </row>
    <row r="76" spans="1:9" ht="15">
      <c r="A76" s="5"/>
      <c r="B76" s="5"/>
      <c r="C76" s="13"/>
      <c r="D76" s="13"/>
      <c r="E76" s="13"/>
      <c r="F76" s="13"/>
      <c r="G76" s="13"/>
      <c r="H76" s="16"/>
      <c r="I76" s="13"/>
    </row>
    <row r="77" spans="1:9" ht="15">
      <c r="A77" s="5"/>
      <c r="B77" s="5"/>
      <c r="C77" s="13"/>
      <c r="D77" s="13"/>
      <c r="E77" s="13"/>
      <c r="F77" s="13"/>
      <c r="G77" s="13"/>
      <c r="H77" s="16"/>
      <c r="I77" s="13"/>
    </row>
    <row r="78" spans="1:9" ht="15">
      <c r="A78" s="5"/>
      <c r="B78" s="5"/>
      <c r="C78" s="13"/>
      <c r="D78" s="13"/>
      <c r="E78" s="13"/>
      <c r="F78" s="13"/>
      <c r="G78" s="13"/>
      <c r="H78" s="16"/>
      <c r="I78" s="13"/>
    </row>
    <row r="79" spans="1:9" ht="15">
      <c r="A79" s="5"/>
      <c r="B79" s="5"/>
      <c r="C79" s="13"/>
      <c r="D79" s="13"/>
      <c r="E79" s="13"/>
      <c r="F79" s="13"/>
      <c r="G79" s="13"/>
      <c r="H79" s="16"/>
      <c r="I79" s="13"/>
    </row>
    <row r="80" spans="1:9" ht="15">
      <c r="A80" s="5"/>
      <c r="B80" s="5"/>
      <c r="C80" s="13"/>
      <c r="D80" s="13"/>
      <c r="E80" s="13"/>
      <c r="F80" s="13"/>
      <c r="G80" s="13"/>
      <c r="H80" s="16"/>
      <c r="I80" s="13"/>
    </row>
    <row r="81" spans="1:9" ht="15">
      <c r="A81" s="5"/>
      <c r="B81" s="5"/>
      <c r="C81" s="13"/>
      <c r="D81" s="13"/>
      <c r="E81" s="13"/>
      <c r="F81" s="13"/>
      <c r="G81" s="13"/>
      <c r="H81" s="16"/>
      <c r="I81" s="13"/>
    </row>
    <row r="82" spans="1:9" ht="15">
      <c r="A82" s="5"/>
      <c r="B82" s="5"/>
      <c r="C82" s="13"/>
      <c r="D82" s="13"/>
      <c r="E82" s="13"/>
      <c r="F82" s="13"/>
      <c r="G82" s="13"/>
      <c r="H82" s="16"/>
      <c r="I82" s="13"/>
    </row>
    <row r="83" spans="1:9" ht="15">
      <c r="A83" s="5"/>
      <c r="B83" s="5"/>
      <c r="C83" s="13"/>
      <c r="D83" s="13"/>
      <c r="E83" s="13"/>
      <c r="F83" s="13"/>
      <c r="G83" s="13"/>
      <c r="H83" s="16"/>
      <c r="I83" s="13"/>
    </row>
    <row r="84" spans="1:9" ht="15">
      <c r="A84" s="5"/>
      <c r="B84" s="5"/>
      <c r="C84" s="13"/>
      <c r="D84" s="13"/>
      <c r="E84" s="13"/>
      <c r="F84" s="13"/>
      <c r="G84" s="13"/>
      <c r="H84" s="16"/>
      <c r="I84" s="13"/>
    </row>
    <row r="85" spans="1:9" ht="15">
      <c r="A85" s="5"/>
      <c r="B85" s="5"/>
      <c r="C85" s="13"/>
      <c r="D85" s="13"/>
      <c r="E85" s="13"/>
      <c r="F85" s="13"/>
      <c r="G85" s="13"/>
      <c r="H85" s="16"/>
      <c r="I85" s="13"/>
    </row>
    <row r="86" spans="1:9" ht="15">
      <c r="A86" s="5"/>
      <c r="B86" s="5"/>
      <c r="C86" s="13"/>
      <c r="D86" s="13"/>
      <c r="E86" s="13"/>
      <c r="F86" s="13"/>
      <c r="G86" s="13"/>
      <c r="H86" s="16"/>
      <c r="I86" s="13"/>
    </row>
    <row r="87" spans="1:9" ht="15">
      <c r="A87" s="5"/>
      <c r="B87" s="5"/>
      <c r="C87" s="13"/>
      <c r="D87" s="13"/>
      <c r="E87" s="13"/>
      <c r="F87" s="13"/>
      <c r="G87" s="13"/>
      <c r="H87" s="16"/>
      <c r="I87" s="13"/>
    </row>
    <row r="88" spans="1:9" ht="15">
      <c r="A88" s="5"/>
      <c r="B88" s="5"/>
      <c r="C88" s="13"/>
      <c r="D88" s="13"/>
      <c r="E88" s="13"/>
      <c r="F88" s="13"/>
      <c r="G88" s="13"/>
      <c r="H88" s="16"/>
      <c r="I88" s="13"/>
    </row>
    <row r="89" spans="1:9" ht="15">
      <c r="A89" s="5"/>
      <c r="B89" s="5"/>
      <c r="C89" s="13"/>
      <c r="D89" s="13"/>
      <c r="E89" s="13"/>
      <c r="F89" s="13"/>
      <c r="G89" s="13"/>
      <c r="H89" s="16"/>
      <c r="I89" s="13"/>
    </row>
    <row r="90" spans="1:9" ht="15">
      <c r="A90" s="5"/>
      <c r="B90" s="5"/>
      <c r="C90" s="13"/>
      <c r="D90" s="13"/>
      <c r="E90" s="13"/>
      <c r="F90" s="13"/>
      <c r="G90" s="13"/>
      <c r="H90" s="16"/>
      <c r="I90" s="13"/>
    </row>
    <row r="91" spans="1:9" ht="15">
      <c r="A91" s="5"/>
      <c r="B91" s="5"/>
      <c r="C91" s="13"/>
      <c r="D91" s="13"/>
      <c r="E91" s="13"/>
      <c r="F91" s="13"/>
      <c r="G91" s="13"/>
      <c r="H91" s="16"/>
      <c r="I91" s="13"/>
    </row>
    <row r="92" spans="1:9" ht="15">
      <c r="A92" s="5"/>
      <c r="B92" s="5"/>
      <c r="C92" s="13"/>
      <c r="D92" s="13"/>
      <c r="E92" s="13"/>
      <c r="F92" s="13"/>
      <c r="G92" s="13"/>
      <c r="H92" s="13"/>
      <c r="I92" s="13"/>
    </row>
    <row r="93" spans="1:9" ht="15">
      <c r="A93" s="5"/>
      <c r="B93" s="5"/>
      <c r="C93" s="13"/>
      <c r="D93" s="13"/>
      <c r="E93" s="13"/>
      <c r="F93" s="13"/>
      <c r="G93" s="13"/>
      <c r="H93" s="13"/>
      <c r="I93" s="13"/>
    </row>
    <row r="94" spans="1:9" ht="15">
      <c r="A94" s="5"/>
      <c r="B94" s="5"/>
      <c r="C94" s="5"/>
      <c r="D94" s="5"/>
      <c r="E94" s="5"/>
      <c r="F94" s="5"/>
      <c r="G94" s="5"/>
      <c r="H94" s="5"/>
      <c r="I94" s="5"/>
    </row>
    <row r="95" spans="1:9" ht="15">
      <c r="A95" s="5"/>
      <c r="B95" s="5"/>
      <c r="C95" s="5"/>
      <c r="D95" s="5"/>
      <c r="E95" s="5"/>
      <c r="F95" s="5"/>
      <c r="G95" s="5"/>
      <c r="H95" s="5"/>
      <c r="I95" s="5"/>
    </row>
  </sheetData>
  <sheetProtection/>
  <mergeCells count="3">
    <mergeCell ref="C5:E5"/>
    <mergeCell ref="G5:I5"/>
    <mergeCell ref="A71:I7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5" width="13.77734375" style="0" customWidth="1"/>
    <col min="6" max="6" width="2.77734375" style="0" customWidth="1"/>
  </cols>
  <sheetData>
    <row r="1" spans="1:9" ht="20.25">
      <c r="A1" s="27" t="s">
        <v>64</v>
      </c>
      <c r="B1" s="2"/>
      <c r="C1" s="3"/>
      <c r="D1" s="3"/>
      <c r="E1" s="4"/>
      <c r="F1" s="3"/>
      <c r="G1" s="5"/>
      <c r="H1" s="5"/>
      <c r="I1" s="5"/>
    </row>
    <row r="2" spans="1:9" ht="20.25">
      <c r="A2" s="28" t="s">
        <v>177</v>
      </c>
      <c r="B2" s="2"/>
      <c r="C2" s="3"/>
      <c r="D2" s="3"/>
      <c r="E2" s="5"/>
      <c r="F2" s="3"/>
      <c r="G2" s="5"/>
      <c r="H2" s="5"/>
      <c r="I2" s="5"/>
    </row>
    <row r="3" spans="1:9" ht="20.25">
      <c r="A3" s="27" t="s">
        <v>0</v>
      </c>
      <c r="B3" s="2"/>
      <c r="C3" s="3"/>
      <c r="D3" s="3"/>
      <c r="E3" s="5"/>
      <c r="F3" s="5"/>
      <c r="G3" s="5"/>
      <c r="H3" s="5"/>
      <c r="I3" s="5"/>
    </row>
    <row r="4" spans="1:9" ht="1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5">
      <c r="A5" s="6"/>
      <c r="B5" s="7"/>
      <c r="C5" s="44" t="s">
        <v>60</v>
      </c>
      <c r="D5" s="44"/>
      <c r="E5" s="45"/>
      <c r="F5" s="8"/>
      <c r="G5" s="46" t="s">
        <v>61</v>
      </c>
      <c r="H5" s="47"/>
      <c r="I5" s="47"/>
    </row>
    <row r="6" spans="1:9" ht="28.5">
      <c r="A6" s="3" t="s">
        <v>62</v>
      </c>
      <c r="B6" s="37" t="s">
        <v>146</v>
      </c>
      <c r="C6" s="38" t="s">
        <v>143</v>
      </c>
      <c r="D6" s="38" t="s">
        <v>144</v>
      </c>
      <c r="E6" s="39" t="s">
        <v>145</v>
      </c>
      <c r="F6" s="9"/>
      <c r="G6" s="38" t="s">
        <v>143</v>
      </c>
      <c r="H6" s="38" t="s">
        <v>144</v>
      </c>
      <c r="I6" s="39" t="s">
        <v>145</v>
      </c>
    </row>
    <row r="7" spans="1:9" ht="15">
      <c r="A7" s="6"/>
      <c r="B7" s="5"/>
      <c r="C7" s="5"/>
      <c r="D7" s="10"/>
      <c r="E7" s="5"/>
      <c r="F7" s="5"/>
      <c r="G7" s="5"/>
      <c r="H7" s="11"/>
      <c r="I7" s="5"/>
    </row>
    <row r="8" spans="1:9" ht="15">
      <c r="A8" s="3" t="s">
        <v>2</v>
      </c>
      <c r="B8" s="10">
        <f>SUM(B9:B67)</f>
        <v>1030000</v>
      </c>
      <c r="C8" s="10">
        <f>SUM(C9:C67)</f>
        <v>540000</v>
      </c>
      <c r="D8" s="10">
        <v>105</v>
      </c>
      <c r="E8" s="10">
        <f>SUM(E9:E67)</f>
        <v>56700000</v>
      </c>
      <c r="F8" s="10"/>
      <c r="G8" s="10">
        <f>SUM(G9:G67)</f>
        <v>485000</v>
      </c>
      <c r="H8" s="12">
        <v>16</v>
      </c>
      <c r="I8" s="10">
        <f>SUM(I9:I67)</f>
        <v>7760000</v>
      </c>
    </row>
    <row r="9" spans="1:9" ht="15">
      <c r="A9" s="29" t="s">
        <v>3</v>
      </c>
      <c r="B9" s="13">
        <v>3900</v>
      </c>
      <c r="C9" s="14">
        <v>800</v>
      </c>
      <c r="D9" s="14">
        <v>83</v>
      </c>
      <c r="E9" s="14">
        <v>66300</v>
      </c>
      <c r="F9" s="25"/>
      <c r="G9" s="14">
        <v>3100</v>
      </c>
      <c r="H9" s="15">
        <v>11.3</v>
      </c>
      <c r="I9" s="14">
        <v>35000</v>
      </c>
    </row>
    <row r="10" spans="1:9" ht="15">
      <c r="A10" s="29" t="s">
        <v>4</v>
      </c>
      <c r="B10" s="13">
        <v>11500</v>
      </c>
      <c r="C10" s="25">
        <v>1900</v>
      </c>
      <c r="D10" s="25">
        <v>95</v>
      </c>
      <c r="E10" s="25">
        <v>180300</v>
      </c>
      <c r="F10" s="25"/>
      <c r="G10" s="14">
        <v>9400</v>
      </c>
      <c r="H10" s="15">
        <v>14.4</v>
      </c>
      <c r="I10" s="14">
        <v>135400</v>
      </c>
    </row>
    <row r="11" spans="1:9" ht="15">
      <c r="A11" s="29" t="s">
        <v>5</v>
      </c>
      <c r="B11" s="13">
        <v>6500</v>
      </c>
      <c r="C11" s="25">
        <v>500</v>
      </c>
      <c r="D11" s="25">
        <v>103</v>
      </c>
      <c r="E11" s="25">
        <v>51700</v>
      </c>
      <c r="F11" s="25"/>
      <c r="G11" s="14">
        <v>6000</v>
      </c>
      <c r="H11" s="15">
        <v>16.5</v>
      </c>
      <c r="I11" s="14">
        <v>98800</v>
      </c>
    </row>
    <row r="12" spans="1:9" ht="15">
      <c r="A12" s="29" t="s">
        <v>6</v>
      </c>
      <c r="B12" s="13">
        <v>19800</v>
      </c>
      <c r="C12" s="25">
        <v>8200</v>
      </c>
      <c r="D12" s="25">
        <v>78</v>
      </c>
      <c r="E12" s="25">
        <v>640000</v>
      </c>
      <c r="F12" s="25"/>
      <c r="G12" s="14">
        <v>11400</v>
      </c>
      <c r="H12" s="15">
        <v>15.8</v>
      </c>
      <c r="I12" s="14">
        <v>180100</v>
      </c>
    </row>
    <row r="13" spans="1:9" ht="15">
      <c r="A13" s="29" t="s">
        <v>7</v>
      </c>
      <c r="B13" s="13">
        <v>62800</v>
      </c>
      <c r="C13" s="25">
        <v>44300</v>
      </c>
      <c r="D13" s="25">
        <v>132</v>
      </c>
      <c r="E13" s="25">
        <v>5841000</v>
      </c>
      <c r="F13" s="25"/>
      <c r="G13" s="14">
        <v>18400</v>
      </c>
      <c r="H13" s="15">
        <v>20.2</v>
      </c>
      <c r="I13" s="14">
        <v>372200</v>
      </c>
    </row>
    <row r="14" spans="1:9" ht="15">
      <c r="A14" s="29" t="s">
        <v>8</v>
      </c>
      <c r="B14" s="13">
        <v>21200</v>
      </c>
      <c r="C14" s="25">
        <v>7400</v>
      </c>
      <c r="D14" s="25">
        <v>88</v>
      </c>
      <c r="E14" s="25">
        <v>651200</v>
      </c>
      <c r="F14" s="25"/>
      <c r="G14" s="14">
        <v>13700</v>
      </c>
      <c r="H14" s="15">
        <v>15.7</v>
      </c>
      <c r="I14" s="14">
        <v>215100</v>
      </c>
    </row>
    <row r="15" spans="1:9" ht="15">
      <c r="A15" s="29" t="s">
        <v>9</v>
      </c>
      <c r="B15" s="13">
        <v>6200</v>
      </c>
      <c r="C15" s="25">
        <v>2400</v>
      </c>
      <c r="D15" s="25">
        <v>94</v>
      </c>
      <c r="E15" s="25">
        <v>226300</v>
      </c>
      <c r="F15" s="25"/>
      <c r="G15" s="14">
        <v>3500</v>
      </c>
      <c r="H15" s="15">
        <v>13.6</v>
      </c>
      <c r="I15" s="14">
        <v>47700</v>
      </c>
    </row>
    <row r="16" spans="1:9" ht="15">
      <c r="A16" s="29" t="s">
        <v>10</v>
      </c>
      <c r="B16" s="13">
        <v>15600</v>
      </c>
      <c r="C16" s="25">
        <v>5000</v>
      </c>
      <c r="D16" s="25">
        <v>107</v>
      </c>
      <c r="E16" s="25">
        <v>536500</v>
      </c>
      <c r="F16" s="25"/>
      <c r="G16" s="14">
        <v>10500</v>
      </c>
      <c r="H16" s="15">
        <v>16.8</v>
      </c>
      <c r="I16" s="14">
        <v>176800</v>
      </c>
    </row>
    <row r="17" spans="1:9" ht="15">
      <c r="A17" s="29" t="s">
        <v>11</v>
      </c>
      <c r="B17" s="13">
        <v>18900</v>
      </c>
      <c r="C17" s="14">
        <v>4500</v>
      </c>
      <c r="D17" s="14">
        <v>120</v>
      </c>
      <c r="E17" s="14">
        <v>538400</v>
      </c>
      <c r="F17" s="14"/>
      <c r="G17" s="14">
        <v>14400</v>
      </c>
      <c r="H17" s="15">
        <v>18.6</v>
      </c>
      <c r="I17" s="14">
        <v>267900</v>
      </c>
    </row>
    <row r="18" spans="1:9" ht="15">
      <c r="A18" s="29" t="s">
        <v>12</v>
      </c>
      <c r="B18" s="13">
        <v>16400</v>
      </c>
      <c r="C18" s="14">
        <v>5800</v>
      </c>
      <c r="D18" s="14">
        <v>97</v>
      </c>
      <c r="E18" s="14">
        <v>565000</v>
      </c>
      <c r="F18" s="14"/>
      <c r="G18" s="14">
        <v>10600</v>
      </c>
      <c r="H18" s="15">
        <v>15.5</v>
      </c>
      <c r="I18" s="14">
        <v>163900</v>
      </c>
    </row>
    <row r="19" spans="1:9" ht="15">
      <c r="A19" s="29" t="s">
        <v>13</v>
      </c>
      <c r="B19" s="13">
        <v>14400</v>
      </c>
      <c r="C19" s="14">
        <v>3500</v>
      </c>
      <c r="D19" s="14">
        <v>119</v>
      </c>
      <c r="E19" s="14">
        <v>418100</v>
      </c>
      <c r="F19" s="14"/>
      <c r="G19" s="14">
        <v>10600</v>
      </c>
      <c r="H19" s="15">
        <v>18.5</v>
      </c>
      <c r="I19" s="14">
        <v>195900</v>
      </c>
    </row>
    <row r="20" spans="1:9" ht="15">
      <c r="A20" s="29" t="s">
        <v>14</v>
      </c>
      <c r="B20" s="13">
        <v>7600</v>
      </c>
      <c r="C20" s="14">
        <v>700</v>
      </c>
      <c r="D20" s="14">
        <v>91</v>
      </c>
      <c r="E20" s="14">
        <v>63700</v>
      </c>
      <c r="F20" s="14"/>
      <c r="G20" s="14">
        <v>6900</v>
      </c>
      <c r="H20" s="15">
        <v>16.9</v>
      </c>
      <c r="I20" s="14">
        <v>116600</v>
      </c>
    </row>
    <row r="21" spans="1:9" ht="15">
      <c r="A21" s="29" t="s">
        <v>15</v>
      </c>
      <c r="B21" s="13">
        <v>8900</v>
      </c>
      <c r="C21" s="14">
        <v>6900</v>
      </c>
      <c r="D21" s="14">
        <v>115</v>
      </c>
      <c r="E21" s="14">
        <v>795400</v>
      </c>
      <c r="F21" s="14"/>
      <c r="G21" s="14">
        <v>2000</v>
      </c>
      <c r="H21" s="15">
        <v>18.7</v>
      </c>
      <c r="I21" s="14">
        <v>37400</v>
      </c>
    </row>
    <row r="22" spans="1:9" ht="15">
      <c r="A22" s="29" t="s">
        <v>16</v>
      </c>
      <c r="B22" s="13">
        <v>22100</v>
      </c>
      <c r="C22" s="14">
        <v>7500</v>
      </c>
      <c r="D22" s="14">
        <v>89</v>
      </c>
      <c r="E22" s="14">
        <v>668700</v>
      </c>
      <c r="F22" s="14"/>
      <c r="G22" s="14">
        <v>14400</v>
      </c>
      <c r="H22" s="15">
        <v>13.8</v>
      </c>
      <c r="I22" s="14">
        <v>198100</v>
      </c>
    </row>
    <row r="23" spans="1:9" ht="15">
      <c r="A23" s="29" t="s">
        <v>17</v>
      </c>
      <c r="B23" s="13">
        <v>2300</v>
      </c>
      <c r="C23" s="14">
        <v>300</v>
      </c>
      <c r="D23" s="14">
        <v>114</v>
      </c>
      <c r="E23" s="14">
        <v>34300</v>
      </c>
      <c r="F23" s="14"/>
      <c r="G23" s="14">
        <v>2000</v>
      </c>
      <c r="H23" s="15">
        <v>15.5</v>
      </c>
      <c r="I23" s="14">
        <v>30900</v>
      </c>
    </row>
    <row r="24" spans="1:9" ht="15">
      <c r="A24" s="29" t="s">
        <v>18</v>
      </c>
      <c r="B24" s="13">
        <v>13100</v>
      </c>
      <c r="C24" s="14">
        <v>1400</v>
      </c>
      <c r="D24" s="14">
        <v>107</v>
      </c>
      <c r="E24" s="14">
        <v>150000</v>
      </c>
      <c r="F24" s="14"/>
      <c r="G24" s="14">
        <v>11600</v>
      </c>
      <c r="H24" s="15">
        <v>15.3</v>
      </c>
      <c r="I24" s="14">
        <v>177500</v>
      </c>
    </row>
    <row r="25" spans="1:9" ht="15">
      <c r="A25" s="29" t="s">
        <v>19</v>
      </c>
      <c r="B25" s="13">
        <v>3300</v>
      </c>
      <c r="C25" s="14">
        <v>1300</v>
      </c>
      <c r="D25" s="14">
        <v>114</v>
      </c>
      <c r="E25" s="14">
        <v>147900</v>
      </c>
      <c r="F25" s="14"/>
      <c r="G25" s="14">
        <v>2000</v>
      </c>
      <c r="H25" s="15">
        <v>14.2</v>
      </c>
      <c r="I25" s="14">
        <v>28400</v>
      </c>
    </row>
    <row r="26" spans="1:9" ht="15">
      <c r="A26" s="29" t="s">
        <v>20</v>
      </c>
      <c r="B26" s="13">
        <v>44200</v>
      </c>
      <c r="C26" s="14">
        <v>21600</v>
      </c>
      <c r="D26" s="14">
        <v>103</v>
      </c>
      <c r="E26" s="14">
        <v>2232000</v>
      </c>
      <c r="F26" s="14"/>
      <c r="G26" s="14">
        <v>22500</v>
      </c>
      <c r="H26" s="15">
        <v>15.7</v>
      </c>
      <c r="I26" s="14">
        <v>353200</v>
      </c>
    </row>
    <row r="27" spans="1:9" ht="15">
      <c r="A27" s="29" t="s">
        <v>21</v>
      </c>
      <c r="B27" s="13">
        <v>1300</v>
      </c>
      <c r="C27" s="14">
        <v>300</v>
      </c>
      <c r="D27" s="14">
        <v>99</v>
      </c>
      <c r="E27" s="14">
        <v>29600</v>
      </c>
      <c r="F27" s="14"/>
      <c r="G27" s="14">
        <v>1000</v>
      </c>
      <c r="H27" s="15">
        <v>15.9</v>
      </c>
      <c r="I27" s="14">
        <v>15900</v>
      </c>
    </row>
    <row r="28" spans="1:9" ht="15">
      <c r="A28" s="29" t="s">
        <v>59</v>
      </c>
      <c r="B28" s="14" t="s">
        <v>65</v>
      </c>
      <c r="C28" s="14" t="s">
        <v>65</v>
      </c>
      <c r="D28" s="14" t="s">
        <v>65</v>
      </c>
      <c r="E28" s="14" t="s">
        <v>65</v>
      </c>
      <c r="F28" s="14"/>
      <c r="G28" s="14" t="s">
        <v>65</v>
      </c>
      <c r="H28" s="14" t="s">
        <v>65</v>
      </c>
      <c r="I28" s="14" t="s">
        <v>65</v>
      </c>
    </row>
    <row r="29" spans="1:9" ht="15">
      <c r="A29" s="29" t="s">
        <v>22</v>
      </c>
      <c r="B29" s="13">
        <v>14600</v>
      </c>
      <c r="C29" s="18">
        <v>3900</v>
      </c>
      <c r="D29" s="18">
        <v>121</v>
      </c>
      <c r="E29" s="18">
        <v>470100</v>
      </c>
      <c r="F29" s="14"/>
      <c r="G29" s="14">
        <v>10700</v>
      </c>
      <c r="H29" s="15">
        <v>16.2</v>
      </c>
      <c r="I29" s="14">
        <v>173400</v>
      </c>
    </row>
    <row r="30" spans="1:9" ht="15">
      <c r="A30" s="29" t="s">
        <v>23</v>
      </c>
      <c r="B30" s="13">
        <v>32400</v>
      </c>
      <c r="C30" s="14">
        <v>9600</v>
      </c>
      <c r="D30" s="14">
        <v>95</v>
      </c>
      <c r="E30" s="14">
        <v>912400</v>
      </c>
      <c r="F30" s="14"/>
      <c r="G30" s="14">
        <v>22500</v>
      </c>
      <c r="H30" s="15">
        <v>15</v>
      </c>
      <c r="I30" s="14">
        <v>337900</v>
      </c>
    </row>
    <row r="31" spans="1:9" ht="15">
      <c r="A31" s="29" t="s">
        <v>24</v>
      </c>
      <c r="B31" s="13">
        <v>19500</v>
      </c>
      <c r="C31" s="14">
        <v>3500</v>
      </c>
      <c r="D31" s="14">
        <v>126</v>
      </c>
      <c r="E31" s="14">
        <v>441600</v>
      </c>
      <c r="F31" s="14"/>
      <c r="G31" s="14">
        <v>15900</v>
      </c>
      <c r="H31" s="15">
        <v>16.7</v>
      </c>
      <c r="I31" s="14">
        <v>266200</v>
      </c>
    </row>
    <row r="32" spans="1:9" ht="15">
      <c r="A32" s="29" t="s">
        <v>25</v>
      </c>
      <c r="B32" s="13">
        <v>55100</v>
      </c>
      <c r="C32" s="14">
        <v>44000</v>
      </c>
      <c r="D32" s="14">
        <v>90</v>
      </c>
      <c r="E32" s="14">
        <v>3960300</v>
      </c>
      <c r="F32" s="14"/>
      <c r="G32" s="14">
        <v>11000</v>
      </c>
      <c r="H32" s="15">
        <v>14.8</v>
      </c>
      <c r="I32" s="14">
        <v>163300</v>
      </c>
    </row>
    <row r="33" spans="1:9" ht="15">
      <c r="A33" s="29" t="s">
        <v>26</v>
      </c>
      <c r="B33" s="13">
        <v>31000</v>
      </c>
      <c r="C33" s="14">
        <v>15100</v>
      </c>
      <c r="D33" s="14">
        <v>103</v>
      </c>
      <c r="E33" s="14">
        <v>1555500</v>
      </c>
      <c r="F33" s="14"/>
      <c r="G33" s="14">
        <v>15800</v>
      </c>
      <c r="H33" s="15">
        <v>14.9</v>
      </c>
      <c r="I33" s="14">
        <v>235100</v>
      </c>
    </row>
    <row r="34" spans="1:9" ht="15">
      <c r="A34" s="29" t="s">
        <v>27</v>
      </c>
      <c r="B34" s="13">
        <v>26900</v>
      </c>
      <c r="C34" s="14">
        <v>24100</v>
      </c>
      <c r="D34" s="14">
        <v>104</v>
      </c>
      <c r="E34" s="14">
        <v>2509300</v>
      </c>
      <c r="F34" s="14"/>
      <c r="G34" s="14">
        <v>2800</v>
      </c>
      <c r="H34" s="15">
        <v>14.8</v>
      </c>
      <c r="I34" s="14">
        <v>41300</v>
      </c>
    </row>
    <row r="35" spans="1:9" ht="15">
      <c r="A35" s="29" t="s">
        <v>28</v>
      </c>
      <c r="B35" s="13">
        <v>22500</v>
      </c>
      <c r="C35" s="14">
        <v>9500</v>
      </c>
      <c r="D35" s="14">
        <v>112</v>
      </c>
      <c r="E35" s="14">
        <v>1067200</v>
      </c>
      <c r="F35" s="14"/>
      <c r="G35" s="14">
        <v>12900</v>
      </c>
      <c r="H35" s="15">
        <v>17.2</v>
      </c>
      <c r="I35" s="14">
        <v>222200</v>
      </c>
    </row>
    <row r="36" spans="1:9" ht="15">
      <c r="A36" s="29" t="s">
        <v>29</v>
      </c>
      <c r="B36" s="14">
        <v>0</v>
      </c>
      <c r="C36" s="14">
        <v>0</v>
      </c>
      <c r="D36" s="14">
        <v>0</v>
      </c>
      <c r="E36" s="14">
        <v>0</v>
      </c>
      <c r="F36" s="10"/>
      <c r="G36" s="14">
        <v>0</v>
      </c>
      <c r="H36" s="14">
        <v>0</v>
      </c>
      <c r="I36" s="14">
        <v>0</v>
      </c>
    </row>
    <row r="37" spans="1:9" ht="15">
      <c r="A37" s="29" t="s">
        <v>30</v>
      </c>
      <c r="B37" s="13">
        <v>37300</v>
      </c>
      <c r="C37" s="14">
        <v>29900</v>
      </c>
      <c r="D37" s="14">
        <v>88</v>
      </c>
      <c r="E37" s="14">
        <v>2641700</v>
      </c>
      <c r="F37" s="14"/>
      <c r="G37" s="14">
        <v>7300</v>
      </c>
      <c r="H37" s="15">
        <v>13.1</v>
      </c>
      <c r="I37" s="14">
        <v>95600</v>
      </c>
    </row>
    <row r="38" spans="1:9" ht="15">
      <c r="A38" s="29" t="s">
        <v>31</v>
      </c>
      <c r="B38" s="13">
        <v>34100</v>
      </c>
      <c r="C38" s="14">
        <v>17600</v>
      </c>
      <c r="D38" s="14">
        <v>111</v>
      </c>
      <c r="E38" s="14">
        <v>1947000</v>
      </c>
      <c r="F38" s="14"/>
      <c r="G38" s="14">
        <v>16300</v>
      </c>
      <c r="H38" s="15">
        <v>17</v>
      </c>
      <c r="I38" s="14">
        <v>277100</v>
      </c>
    </row>
    <row r="39" spans="1:9" ht="15">
      <c r="A39" s="29" t="s">
        <v>32</v>
      </c>
      <c r="B39" s="13">
        <v>34400</v>
      </c>
      <c r="C39" s="14">
        <v>21300</v>
      </c>
      <c r="D39" s="14">
        <v>116</v>
      </c>
      <c r="E39" s="14">
        <v>2468800</v>
      </c>
      <c r="F39" s="14"/>
      <c r="G39" s="14">
        <v>13100</v>
      </c>
      <c r="H39" s="15">
        <v>17.9</v>
      </c>
      <c r="I39" s="14">
        <v>234600</v>
      </c>
    </row>
    <row r="40" spans="1:9" ht="15">
      <c r="A40" s="29" t="s">
        <v>33</v>
      </c>
      <c r="B40" s="13">
        <v>44700</v>
      </c>
      <c r="C40" s="14">
        <v>40000</v>
      </c>
      <c r="D40" s="14">
        <v>110</v>
      </c>
      <c r="E40" s="14">
        <v>4386300</v>
      </c>
      <c r="F40" s="14"/>
      <c r="G40" s="14">
        <v>4100</v>
      </c>
      <c r="H40" s="15">
        <v>17.1</v>
      </c>
      <c r="I40" s="14">
        <v>70100</v>
      </c>
    </row>
    <row r="41" spans="1:9" ht="15">
      <c r="A41" s="29" t="s">
        <v>34</v>
      </c>
      <c r="B41" s="13">
        <v>10600</v>
      </c>
      <c r="C41" s="14">
        <v>3000</v>
      </c>
      <c r="D41" s="14">
        <v>88</v>
      </c>
      <c r="E41" s="14">
        <v>263900</v>
      </c>
      <c r="F41" s="14"/>
      <c r="G41" s="14">
        <v>7500</v>
      </c>
      <c r="H41" s="15">
        <v>14.3</v>
      </c>
      <c r="I41" s="14">
        <v>107000</v>
      </c>
    </row>
    <row r="42" spans="1:9" ht="15">
      <c r="A42" s="29" t="s">
        <v>35</v>
      </c>
      <c r="B42" s="13">
        <v>33300</v>
      </c>
      <c r="C42" s="14">
        <v>26700</v>
      </c>
      <c r="D42" s="14">
        <v>106</v>
      </c>
      <c r="E42" s="14">
        <v>2830200</v>
      </c>
      <c r="F42" s="14"/>
      <c r="G42" s="14">
        <v>6500</v>
      </c>
      <c r="H42" s="15">
        <v>11.2</v>
      </c>
      <c r="I42" s="14">
        <v>72900</v>
      </c>
    </row>
    <row r="43" spans="1:9" ht="15">
      <c r="A43" s="29" t="s">
        <v>36</v>
      </c>
      <c r="B43" s="13">
        <v>8600</v>
      </c>
      <c r="C43" s="14">
        <v>3900</v>
      </c>
      <c r="D43" s="14">
        <v>95</v>
      </c>
      <c r="E43" s="14">
        <v>370700</v>
      </c>
      <c r="F43" s="14"/>
      <c r="G43" s="14">
        <v>4600</v>
      </c>
      <c r="H43" s="15">
        <v>12</v>
      </c>
      <c r="I43" s="14">
        <v>55000</v>
      </c>
    </row>
    <row r="44" spans="1:9" ht="15">
      <c r="A44" s="29" t="s">
        <v>37</v>
      </c>
      <c r="B44" s="13">
        <v>16300</v>
      </c>
      <c r="C44" s="14">
        <v>5400</v>
      </c>
      <c r="D44" s="14">
        <v>105</v>
      </c>
      <c r="E44" s="14">
        <v>566800</v>
      </c>
      <c r="F44" s="14"/>
      <c r="G44" s="14">
        <v>10600</v>
      </c>
      <c r="H44" s="15">
        <v>15.4</v>
      </c>
      <c r="I44" s="14">
        <v>162900</v>
      </c>
    </row>
    <row r="45" spans="1:9" ht="15">
      <c r="A45" s="29" t="s">
        <v>38</v>
      </c>
      <c r="B45" s="14">
        <v>0</v>
      </c>
      <c r="C45" s="14">
        <v>0</v>
      </c>
      <c r="D45" s="14">
        <v>0</v>
      </c>
      <c r="E45" s="14">
        <v>0</v>
      </c>
      <c r="F45" s="10"/>
      <c r="G45" s="14">
        <v>0</v>
      </c>
      <c r="H45" s="14">
        <v>0</v>
      </c>
      <c r="I45" s="14">
        <v>0</v>
      </c>
    </row>
    <row r="46" spans="1:9" ht="15">
      <c r="A46" s="29" t="s">
        <v>39</v>
      </c>
      <c r="B46" s="13">
        <v>15600</v>
      </c>
      <c r="C46" s="14">
        <v>7800</v>
      </c>
      <c r="D46" s="14">
        <v>92</v>
      </c>
      <c r="E46" s="14">
        <v>716100</v>
      </c>
      <c r="F46" s="14"/>
      <c r="G46" s="14">
        <v>7700</v>
      </c>
      <c r="H46" s="15">
        <v>17</v>
      </c>
      <c r="I46" s="14">
        <v>131100</v>
      </c>
    </row>
    <row r="47" spans="1:9" ht="15">
      <c r="A47" s="29" t="s">
        <v>40</v>
      </c>
      <c r="B47" s="14">
        <v>0</v>
      </c>
      <c r="C47" s="14">
        <v>0</v>
      </c>
      <c r="D47" s="14">
        <v>0</v>
      </c>
      <c r="E47" s="14">
        <v>0</v>
      </c>
      <c r="F47" s="10"/>
      <c r="G47" s="14">
        <v>0</v>
      </c>
      <c r="H47" s="14">
        <v>0</v>
      </c>
      <c r="I47" s="14">
        <v>0</v>
      </c>
    </row>
    <row r="48" spans="1:9" ht="15">
      <c r="A48" s="29" t="s">
        <v>41</v>
      </c>
      <c r="B48" s="13">
        <v>33300</v>
      </c>
      <c r="C48" s="14">
        <v>4800</v>
      </c>
      <c r="D48" s="14">
        <v>79</v>
      </c>
      <c r="E48" s="14">
        <v>377300</v>
      </c>
      <c r="F48" s="14"/>
      <c r="G48" s="14">
        <v>28500</v>
      </c>
      <c r="H48" s="15">
        <v>14.7</v>
      </c>
      <c r="I48" s="14">
        <v>419400</v>
      </c>
    </row>
    <row r="49" spans="1:9" ht="15">
      <c r="A49" s="29" t="s">
        <v>42</v>
      </c>
      <c r="B49" s="13">
        <v>10300</v>
      </c>
      <c r="C49" s="14">
        <v>2600</v>
      </c>
      <c r="D49" s="14">
        <v>120</v>
      </c>
      <c r="E49" s="14">
        <v>311000</v>
      </c>
      <c r="F49" s="14"/>
      <c r="G49" s="14">
        <v>7600</v>
      </c>
      <c r="H49" s="15">
        <v>20.3</v>
      </c>
      <c r="I49" s="14">
        <v>153900</v>
      </c>
    </row>
    <row r="50" spans="1:9" ht="15">
      <c r="A50" s="29" t="s">
        <v>43</v>
      </c>
      <c r="B50" s="13">
        <v>600</v>
      </c>
      <c r="C50" s="14">
        <v>200</v>
      </c>
      <c r="D50" s="14">
        <v>112</v>
      </c>
      <c r="E50" s="14">
        <v>22300</v>
      </c>
      <c r="F50" s="14"/>
      <c r="G50" s="14">
        <v>400</v>
      </c>
      <c r="H50" s="15">
        <v>22</v>
      </c>
      <c r="I50" s="14">
        <v>8800</v>
      </c>
    </row>
    <row r="51" spans="1:9" ht="15">
      <c r="A51" s="29" t="s">
        <v>44</v>
      </c>
      <c r="B51" s="13">
        <v>9500</v>
      </c>
      <c r="C51" s="14">
        <v>3800</v>
      </c>
      <c r="D51" s="14">
        <v>121</v>
      </c>
      <c r="E51" s="14">
        <v>458400</v>
      </c>
      <c r="F51" s="14"/>
      <c r="G51" s="14">
        <v>5700</v>
      </c>
      <c r="H51" s="15">
        <v>13.8</v>
      </c>
      <c r="I51" s="14">
        <v>78800</v>
      </c>
    </row>
    <row r="52" spans="1:9" ht="15">
      <c r="A52" s="29" t="s">
        <v>45</v>
      </c>
      <c r="B52" s="13">
        <v>5500</v>
      </c>
      <c r="C52" s="14">
        <v>1800</v>
      </c>
      <c r="D52" s="14">
        <v>102</v>
      </c>
      <c r="E52" s="14">
        <v>184400</v>
      </c>
      <c r="F52" s="14"/>
      <c r="G52" s="14">
        <v>3700</v>
      </c>
      <c r="H52" s="15">
        <v>18.1</v>
      </c>
      <c r="I52" s="14">
        <v>67000</v>
      </c>
    </row>
    <row r="53" spans="1:9" ht="15">
      <c r="A53" s="29" t="s">
        <v>46</v>
      </c>
      <c r="B53" s="13">
        <v>31700</v>
      </c>
      <c r="C53" s="14">
        <v>30100</v>
      </c>
      <c r="D53" s="14">
        <v>113</v>
      </c>
      <c r="E53" s="14">
        <v>3400500</v>
      </c>
      <c r="F53" s="14"/>
      <c r="G53" s="14">
        <v>1600</v>
      </c>
      <c r="H53" s="15">
        <v>15.6</v>
      </c>
      <c r="I53" s="14">
        <v>24900</v>
      </c>
    </row>
    <row r="54" spans="1:9" ht="15">
      <c r="A54" s="29" t="s">
        <v>47</v>
      </c>
      <c r="B54" s="13">
        <v>35300</v>
      </c>
      <c r="C54" s="14">
        <v>21800</v>
      </c>
      <c r="D54" s="14">
        <v>87</v>
      </c>
      <c r="E54" s="14">
        <v>1900400</v>
      </c>
      <c r="F54" s="14"/>
      <c r="G54" s="14">
        <v>13300</v>
      </c>
      <c r="H54" s="15">
        <v>13.3</v>
      </c>
      <c r="I54" s="14">
        <v>176900</v>
      </c>
    </row>
    <row r="55" spans="1:9" ht="15">
      <c r="A55" s="29" t="s">
        <v>48</v>
      </c>
      <c r="B55" s="13">
        <v>2000</v>
      </c>
      <c r="C55" s="14">
        <v>1800</v>
      </c>
      <c r="D55" s="14">
        <v>132</v>
      </c>
      <c r="E55" s="14">
        <v>237300</v>
      </c>
      <c r="F55" s="10"/>
      <c r="G55" s="14">
        <v>100</v>
      </c>
      <c r="H55" s="15">
        <v>16</v>
      </c>
      <c r="I55" s="14">
        <v>1600</v>
      </c>
    </row>
    <row r="56" spans="1:9" ht="15">
      <c r="A56" s="29" t="s">
        <v>49</v>
      </c>
      <c r="B56" s="13">
        <v>2200</v>
      </c>
      <c r="C56" s="14">
        <v>600</v>
      </c>
      <c r="D56" s="14">
        <v>76</v>
      </c>
      <c r="E56" s="14">
        <v>45500</v>
      </c>
      <c r="F56" s="14"/>
      <c r="G56" s="14">
        <v>1600</v>
      </c>
      <c r="H56" s="15">
        <v>12.8</v>
      </c>
      <c r="I56" s="14">
        <v>20500</v>
      </c>
    </row>
    <row r="57" spans="1:9" ht="15">
      <c r="A57" s="29" t="s">
        <v>50</v>
      </c>
      <c r="B57" s="13">
        <v>10400</v>
      </c>
      <c r="C57" s="14">
        <v>3700</v>
      </c>
      <c r="D57" s="14">
        <v>93</v>
      </c>
      <c r="E57" s="14">
        <v>344500</v>
      </c>
      <c r="F57" s="14"/>
      <c r="G57" s="14">
        <v>6700</v>
      </c>
      <c r="H57" s="15">
        <v>14.7</v>
      </c>
      <c r="I57" s="14">
        <v>98600</v>
      </c>
    </row>
    <row r="58" spans="1:9" ht="15">
      <c r="A58" s="29" t="s">
        <v>51</v>
      </c>
      <c r="B58" s="13">
        <v>14100</v>
      </c>
      <c r="C58" s="14">
        <v>9400</v>
      </c>
      <c r="D58" s="14">
        <v>110</v>
      </c>
      <c r="E58" s="14">
        <v>1036900</v>
      </c>
      <c r="F58" s="14"/>
      <c r="G58" s="14">
        <v>4700</v>
      </c>
      <c r="H58" s="15">
        <v>16.8</v>
      </c>
      <c r="I58" s="14">
        <v>78900</v>
      </c>
    </row>
    <row r="59" spans="1:9" ht="15">
      <c r="A59" s="29" t="s">
        <v>52</v>
      </c>
      <c r="B59" s="13">
        <v>1500</v>
      </c>
      <c r="C59" s="14">
        <v>1300</v>
      </c>
      <c r="D59" s="14">
        <v>114</v>
      </c>
      <c r="E59" s="14">
        <v>148600</v>
      </c>
      <c r="F59" s="14"/>
      <c r="G59" s="14">
        <v>200</v>
      </c>
      <c r="H59" s="15">
        <v>12.5</v>
      </c>
      <c r="I59" s="14">
        <v>2500</v>
      </c>
    </row>
    <row r="60" spans="1:9" ht="15">
      <c r="A60" s="29" t="s">
        <v>53</v>
      </c>
      <c r="B60" s="14" t="s">
        <v>65</v>
      </c>
      <c r="C60" s="14" t="s">
        <v>65</v>
      </c>
      <c r="D60" s="14" t="s">
        <v>65</v>
      </c>
      <c r="E60" s="14" t="s">
        <v>65</v>
      </c>
      <c r="F60" s="14"/>
      <c r="G60" s="14" t="s">
        <v>65</v>
      </c>
      <c r="H60" s="14" t="s">
        <v>65</v>
      </c>
      <c r="I60" s="14" t="s">
        <v>65</v>
      </c>
    </row>
    <row r="61" spans="1:9" ht="15">
      <c r="A61" s="29" t="s">
        <v>54</v>
      </c>
      <c r="B61" s="13">
        <v>32300</v>
      </c>
      <c r="C61" s="14">
        <v>13600</v>
      </c>
      <c r="D61" s="14">
        <v>125</v>
      </c>
      <c r="E61" s="14">
        <v>1696000</v>
      </c>
      <c r="F61" s="14"/>
      <c r="G61" s="14">
        <v>18300</v>
      </c>
      <c r="H61" s="15">
        <v>19.1</v>
      </c>
      <c r="I61" s="14">
        <v>349000</v>
      </c>
    </row>
    <row r="62" spans="1:9" ht="15">
      <c r="A62" s="29" t="s">
        <v>55</v>
      </c>
      <c r="B62" s="13">
        <v>41600</v>
      </c>
      <c r="C62" s="14">
        <v>39100</v>
      </c>
      <c r="D62" s="14">
        <v>103</v>
      </c>
      <c r="E62" s="14">
        <v>4013000</v>
      </c>
      <c r="F62" s="14"/>
      <c r="G62" s="14">
        <v>2500</v>
      </c>
      <c r="H62" s="15">
        <v>18.1</v>
      </c>
      <c r="I62" s="14">
        <v>45200</v>
      </c>
    </row>
    <row r="63" spans="1:9" ht="15">
      <c r="A63" s="29" t="s">
        <v>56</v>
      </c>
      <c r="B63" s="14">
        <v>0</v>
      </c>
      <c r="C63" s="14">
        <v>0</v>
      </c>
      <c r="D63" s="14">
        <v>0</v>
      </c>
      <c r="E63" s="14">
        <v>0</v>
      </c>
      <c r="F63" s="10"/>
      <c r="G63" s="14">
        <v>0</v>
      </c>
      <c r="H63" s="14">
        <v>0</v>
      </c>
      <c r="I63" s="14">
        <v>0</v>
      </c>
    </row>
    <row r="64" spans="1:9" ht="15">
      <c r="A64" s="29" t="s">
        <v>57</v>
      </c>
      <c r="B64" s="13">
        <v>46800</v>
      </c>
      <c r="C64" s="14">
        <v>6400</v>
      </c>
      <c r="D64" s="14">
        <v>103</v>
      </c>
      <c r="E64" s="14">
        <v>659100</v>
      </c>
      <c r="F64" s="14"/>
      <c r="G64" s="14">
        <v>40300</v>
      </c>
      <c r="H64" s="15">
        <v>16.1</v>
      </c>
      <c r="I64" s="14">
        <v>650300</v>
      </c>
    </row>
    <row r="65" spans="1:9" ht="15">
      <c r="A65" s="29" t="s">
        <v>58</v>
      </c>
      <c r="B65" s="13">
        <v>15300</v>
      </c>
      <c r="C65" s="14">
        <v>9200</v>
      </c>
      <c r="D65" s="14">
        <v>98</v>
      </c>
      <c r="E65" s="14">
        <v>898600</v>
      </c>
      <c r="F65" s="14"/>
      <c r="G65" s="14">
        <v>6000</v>
      </c>
      <c r="H65" s="15">
        <v>13.8</v>
      </c>
      <c r="I65" s="14">
        <v>82800</v>
      </c>
    </row>
    <row r="66" spans="1:9" ht="15">
      <c r="A66" s="29"/>
      <c r="B66" s="13"/>
      <c r="C66" s="14"/>
      <c r="D66" s="14"/>
      <c r="E66" s="14"/>
      <c r="F66" s="14"/>
      <c r="G66" s="14"/>
      <c r="H66" s="15"/>
      <c r="I66" s="14"/>
    </row>
    <row r="67" spans="1:9" ht="15">
      <c r="A67" s="29" t="s">
        <v>63</v>
      </c>
      <c r="B67" s="13">
        <v>700</v>
      </c>
      <c r="C67" s="14">
        <v>200</v>
      </c>
      <c r="D67" s="14">
        <v>110</v>
      </c>
      <c r="E67" s="14">
        <v>21900</v>
      </c>
      <c r="F67" s="14"/>
      <c r="G67" s="14">
        <v>500</v>
      </c>
      <c r="H67" s="15">
        <v>16.8</v>
      </c>
      <c r="I67" s="14">
        <v>8400</v>
      </c>
    </row>
    <row r="68" spans="1:9" ht="15">
      <c r="A68" s="6"/>
      <c r="B68" s="6"/>
      <c r="C68" s="23"/>
      <c r="D68" s="23"/>
      <c r="E68" s="23"/>
      <c r="F68" s="23"/>
      <c r="G68" s="23"/>
      <c r="H68" s="24"/>
      <c r="I68" s="23"/>
    </row>
    <row r="69" spans="1:9" ht="15">
      <c r="A69" s="5" t="s">
        <v>153</v>
      </c>
      <c r="B69" s="5"/>
      <c r="C69" s="13"/>
      <c r="D69" s="13"/>
      <c r="E69" s="13"/>
      <c r="F69" s="13"/>
      <c r="G69" s="13"/>
      <c r="H69" s="16"/>
      <c r="I69" s="13"/>
    </row>
    <row r="70" spans="1:9" ht="15">
      <c r="A70" s="5"/>
      <c r="B70" s="5"/>
      <c r="C70" s="13"/>
      <c r="D70" s="13"/>
      <c r="E70" s="13"/>
      <c r="F70" s="25"/>
      <c r="G70" s="25"/>
      <c r="H70" s="26"/>
      <c r="I70" s="25"/>
    </row>
    <row r="71" spans="1:9" ht="15">
      <c r="A71" s="3" t="s">
        <v>178</v>
      </c>
      <c r="B71" s="3"/>
      <c r="C71" s="25"/>
      <c r="D71" s="25"/>
      <c r="E71" s="25"/>
      <c r="F71" s="25"/>
      <c r="G71" s="25"/>
      <c r="H71" s="26"/>
      <c r="I71" s="13"/>
    </row>
    <row r="72" spans="1:9" ht="15">
      <c r="A72" s="3"/>
      <c r="B72" s="3"/>
      <c r="C72" s="25"/>
      <c r="D72" s="25"/>
      <c r="E72" s="25"/>
      <c r="F72" s="25"/>
      <c r="G72" s="25"/>
      <c r="H72" s="16"/>
      <c r="I72" s="13"/>
    </row>
    <row r="73" spans="1:9" ht="15">
      <c r="A73" s="5"/>
      <c r="B73" s="5"/>
      <c r="C73" s="13"/>
      <c r="D73" s="13"/>
      <c r="E73" s="13"/>
      <c r="F73" s="13"/>
      <c r="G73" s="13"/>
      <c r="H73" s="16"/>
      <c r="I73" s="13"/>
    </row>
    <row r="74" spans="1:9" ht="15">
      <c r="A74" s="5"/>
      <c r="B74" s="5"/>
      <c r="C74" s="13"/>
      <c r="D74" s="13"/>
      <c r="E74" s="13"/>
      <c r="F74" s="13"/>
      <c r="G74" s="13"/>
      <c r="H74" s="16"/>
      <c r="I74" s="13"/>
    </row>
    <row r="75" spans="1:9" ht="15">
      <c r="A75" s="5"/>
      <c r="B75" s="5"/>
      <c r="C75" s="13"/>
      <c r="D75" s="13"/>
      <c r="E75" s="13"/>
      <c r="F75" s="13"/>
      <c r="G75" s="13"/>
      <c r="H75" s="16"/>
      <c r="I75" s="13"/>
    </row>
    <row r="76" spans="1:9" ht="15">
      <c r="A76" s="5"/>
      <c r="B76" s="5"/>
      <c r="C76" s="13"/>
      <c r="D76" s="13"/>
      <c r="E76" s="13"/>
      <c r="F76" s="13"/>
      <c r="G76" s="13"/>
      <c r="H76" s="16"/>
      <c r="I76" s="13"/>
    </row>
    <row r="77" spans="1:9" ht="15">
      <c r="A77" s="5"/>
      <c r="B77" s="5"/>
      <c r="C77" s="13"/>
      <c r="D77" s="13"/>
      <c r="E77" s="13"/>
      <c r="F77" s="13"/>
      <c r="G77" s="13"/>
      <c r="H77" s="16"/>
      <c r="I77" s="13"/>
    </row>
    <row r="78" spans="1:9" ht="15">
      <c r="A78" s="5"/>
      <c r="B78" s="5"/>
      <c r="C78" s="13"/>
      <c r="D78" s="13"/>
      <c r="E78" s="13"/>
      <c r="F78" s="13"/>
      <c r="G78" s="13"/>
      <c r="H78" s="16"/>
      <c r="I78" s="13"/>
    </row>
    <row r="79" spans="1:9" ht="15">
      <c r="A79" s="5"/>
      <c r="B79" s="5"/>
      <c r="C79" s="13"/>
      <c r="D79" s="13"/>
      <c r="E79" s="13"/>
      <c r="F79" s="13"/>
      <c r="G79" s="13"/>
      <c r="H79" s="16"/>
      <c r="I79" s="13"/>
    </row>
    <row r="80" spans="1:9" ht="15">
      <c r="A80" s="5"/>
      <c r="B80" s="5"/>
      <c r="C80" s="13"/>
      <c r="D80" s="13"/>
      <c r="E80" s="13"/>
      <c r="F80" s="13"/>
      <c r="G80" s="13"/>
      <c r="H80" s="16"/>
      <c r="I80" s="13"/>
    </row>
    <row r="81" spans="1:9" ht="15">
      <c r="A81" s="5"/>
      <c r="B81" s="5"/>
      <c r="C81" s="13"/>
      <c r="D81" s="13"/>
      <c r="E81" s="13"/>
      <c r="F81" s="13"/>
      <c r="G81" s="13"/>
      <c r="H81" s="16"/>
      <c r="I81" s="13"/>
    </row>
    <row r="82" spans="1:9" ht="15">
      <c r="A82" s="5"/>
      <c r="B82" s="5"/>
      <c r="C82" s="13"/>
      <c r="D82" s="13"/>
      <c r="E82" s="13"/>
      <c r="F82" s="13"/>
      <c r="G82" s="13"/>
      <c r="H82" s="16"/>
      <c r="I82" s="13"/>
    </row>
    <row r="83" spans="1:9" ht="15">
      <c r="A83" s="5"/>
      <c r="B83" s="5"/>
      <c r="C83" s="13"/>
      <c r="D83" s="13"/>
      <c r="E83" s="13"/>
      <c r="F83" s="13"/>
      <c r="G83" s="13"/>
      <c r="H83" s="16"/>
      <c r="I83" s="13"/>
    </row>
    <row r="84" spans="1:9" ht="15">
      <c r="A84" s="5"/>
      <c r="B84" s="5"/>
      <c r="C84" s="13"/>
      <c r="D84" s="13"/>
      <c r="E84" s="13"/>
      <c r="F84" s="13"/>
      <c r="G84" s="13"/>
      <c r="H84" s="16"/>
      <c r="I84" s="13"/>
    </row>
    <row r="85" spans="1:9" ht="15">
      <c r="A85" s="5"/>
      <c r="B85" s="5"/>
      <c r="C85" s="13"/>
      <c r="D85" s="13"/>
      <c r="E85" s="13"/>
      <c r="F85" s="13"/>
      <c r="G85" s="13"/>
      <c r="H85" s="16"/>
      <c r="I85" s="13"/>
    </row>
    <row r="86" spans="1:9" ht="15">
      <c r="A86" s="5"/>
      <c r="B86" s="5"/>
      <c r="C86" s="13"/>
      <c r="D86" s="13"/>
      <c r="E86" s="13"/>
      <c r="F86" s="13"/>
      <c r="G86" s="13"/>
      <c r="H86" s="16"/>
      <c r="I86" s="13"/>
    </row>
    <row r="87" spans="1:9" ht="15">
      <c r="A87" s="5"/>
      <c r="B87" s="5"/>
      <c r="C87" s="13"/>
      <c r="D87" s="13"/>
      <c r="E87" s="13"/>
      <c r="F87" s="13"/>
      <c r="G87" s="13"/>
      <c r="H87" s="16"/>
      <c r="I87" s="13"/>
    </row>
    <row r="88" spans="1:9" ht="15">
      <c r="A88" s="5"/>
      <c r="B88" s="5"/>
      <c r="C88" s="13"/>
      <c r="D88" s="13"/>
      <c r="E88" s="13"/>
      <c r="F88" s="13"/>
      <c r="G88" s="13"/>
      <c r="H88" s="16"/>
      <c r="I88" s="13"/>
    </row>
    <row r="89" spans="1:9" ht="15">
      <c r="A89" s="5"/>
      <c r="B89" s="5"/>
      <c r="C89" s="13"/>
      <c r="D89" s="13"/>
      <c r="E89" s="13"/>
      <c r="F89" s="13"/>
      <c r="G89" s="13"/>
      <c r="H89" s="16"/>
      <c r="I89" s="13"/>
    </row>
    <row r="90" spans="1:9" ht="15">
      <c r="A90" s="5"/>
      <c r="B90" s="5"/>
      <c r="C90" s="13"/>
      <c r="D90" s="13"/>
      <c r="E90" s="13"/>
      <c r="F90" s="13"/>
      <c r="G90" s="13"/>
      <c r="H90" s="16"/>
      <c r="I90" s="13"/>
    </row>
  </sheetData>
  <sheetProtection/>
  <mergeCells count="2">
    <mergeCell ref="C5:E5"/>
    <mergeCell ref="G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5" width="13.77734375" style="0" customWidth="1"/>
    <col min="6" max="6" width="2.77734375" style="0" customWidth="1"/>
  </cols>
  <sheetData>
    <row r="1" spans="1:9" ht="20.25">
      <c r="A1" s="27" t="s">
        <v>64</v>
      </c>
      <c r="B1" s="2"/>
      <c r="C1" s="3"/>
      <c r="D1" s="3"/>
      <c r="E1" s="4"/>
      <c r="F1" s="3"/>
      <c r="G1" s="5"/>
      <c r="H1" s="5"/>
      <c r="I1" s="5"/>
    </row>
    <row r="2" spans="1:9" ht="20.25">
      <c r="A2" s="28" t="s">
        <v>74</v>
      </c>
      <c r="B2" s="2"/>
      <c r="C2" s="3"/>
      <c r="D2" s="3"/>
      <c r="E2" s="5"/>
      <c r="F2" s="3"/>
      <c r="G2" s="5"/>
      <c r="H2" s="5"/>
      <c r="I2" s="5"/>
    </row>
    <row r="3" spans="1:9" ht="20.25">
      <c r="A3" s="27" t="s">
        <v>0</v>
      </c>
      <c r="B3" s="2"/>
      <c r="C3" s="3"/>
      <c r="D3" s="3"/>
      <c r="E3" s="5"/>
      <c r="F3" s="5"/>
      <c r="G3" s="5"/>
      <c r="H3" s="5"/>
      <c r="I3" s="5"/>
    </row>
    <row r="4" spans="1:9" ht="1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5">
      <c r="A5" s="6"/>
      <c r="B5" s="7"/>
      <c r="C5" s="44" t="s">
        <v>60</v>
      </c>
      <c r="D5" s="44"/>
      <c r="E5" s="45"/>
      <c r="F5" s="8"/>
      <c r="G5" s="46" t="s">
        <v>61</v>
      </c>
      <c r="H5" s="47"/>
      <c r="I5" s="47"/>
    </row>
    <row r="6" spans="1:9" ht="28.5">
      <c r="A6" s="3" t="s">
        <v>147</v>
      </c>
      <c r="B6" s="37" t="s">
        <v>146</v>
      </c>
      <c r="C6" s="38" t="s">
        <v>143</v>
      </c>
      <c r="D6" s="38" t="s">
        <v>144</v>
      </c>
      <c r="E6" s="39" t="s">
        <v>145</v>
      </c>
      <c r="F6" s="9"/>
      <c r="G6" s="38" t="s">
        <v>143</v>
      </c>
      <c r="H6" s="38" t="s">
        <v>144</v>
      </c>
      <c r="I6" s="39" t="s">
        <v>145</v>
      </c>
    </row>
    <row r="7" spans="1:9" ht="15">
      <c r="A7" s="6"/>
      <c r="B7" s="5"/>
      <c r="C7" s="5"/>
      <c r="D7" s="10"/>
      <c r="E7" s="5"/>
      <c r="F7" s="5"/>
      <c r="G7" s="5"/>
      <c r="H7" s="11"/>
      <c r="I7" s="5"/>
    </row>
    <row r="8" spans="1:9" ht="15">
      <c r="A8" s="3" t="s">
        <v>2</v>
      </c>
      <c r="B8" s="10">
        <f>+B10+B24+B38+B50+B61+B68+B89+B93</f>
        <v>1080000</v>
      </c>
      <c r="C8" s="10">
        <f>+C10+C24+C38+C50+C61+C68+C89+C93</f>
        <v>590000</v>
      </c>
      <c r="D8" s="12">
        <v>143</v>
      </c>
      <c r="E8" s="10">
        <f>+E10+E24+E38+E50+E61+E68+E89+E93</f>
        <v>84370000</v>
      </c>
      <c r="F8" s="10"/>
      <c r="G8" s="10">
        <f>+G10+G16+G24+G38+G50+G61+G68+G76</f>
        <v>480000</v>
      </c>
      <c r="H8" s="12">
        <v>17</v>
      </c>
      <c r="I8" s="10">
        <f>+I10+I16+I24+I38+I50+I61+I68+I76</f>
        <v>8160000</v>
      </c>
    </row>
    <row r="9" spans="1:9" ht="15">
      <c r="A9" s="5"/>
      <c r="B9" s="13"/>
      <c r="C9" s="14"/>
      <c r="D9" s="15"/>
      <c r="E9" s="14"/>
      <c r="F9" s="13"/>
      <c r="G9" s="13"/>
      <c r="H9" s="16"/>
      <c r="I9" s="13"/>
    </row>
    <row r="10" spans="1:9" ht="15">
      <c r="A10" s="5" t="s">
        <v>75</v>
      </c>
      <c r="B10" s="13">
        <f>SUM(B11:B14)</f>
        <v>103000</v>
      </c>
      <c r="C10" s="13">
        <f>SUM(C11:C14)</f>
        <v>37800</v>
      </c>
      <c r="D10" s="15">
        <v>137.9</v>
      </c>
      <c r="E10" s="13">
        <f>SUM(E11:E14)</f>
        <v>5214000</v>
      </c>
      <c r="F10" s="13"/>
      <c r="G10" s="13">
        <f>SUM(G11:G14)</f>
        <v>64300</v>
      </c>
      <c r="H10" s="16">
        <v>17.5</v>
      </c>
      <c r="I10" s="13">
        <f>SUM(I11:I14)</f>
        <v>1122000</v>
      </c>
    </row>
    <row r="11" spans="1:9" ht="15">
      <c r="A11" s="29" t="s">
        <v>76</v>
      </c>
      <c r="B11" s="20">
        <v>39800</v>
      </c>
      <c r="C11" s="20">
        <v>21300</v>
      </c>
      <c r="D11" s="21">
        <v>130</v>
      </c>
      <c r="E11" s="20">
        <v>2770000</v>
      </c>
      <c r="F11" s="5"/>
      <c r="G11" s="18" t="s">
        <v>65</v>
      </c>
      <c r="H11" s="19" t="s">
        <v>65</v>
      </c>
      <c r="I11" s="18" t="s">
        <v>65</v>
      </c>
    </row>
    <row r="12" spans="1:9" ht="15">
      <c r="A12" s="29" t="s">
        <v>77</v>
      </c>
      <c r="B12" s="18">
        <v>26100</v>
      </c>
      <c r="C12" s="18">
        <v>3200</v>
      </c>
      <c r="D12" s="19">
        <v>105</v>
      </c>
      <c r="E12" s="18">
        <v>336000</v>
      </c>
      <c r="F12" s="20"/>
      <c r="G12" s="18" t="s">
        <v>65</v>
      </c>
      <c r="H12" s="19" t="s">
        <v>65</v>
      </c>
      <c r="I12" s="18" t="s">
        <v>65</v>
      </c>
    </row>
    <row r="13" spans="1:9" ht="15">
      <c r="A13" s="17" t="s">
        <v>78</v>
      </c>
      <c r="B13" s="18">
        <v>37100</v>
      </c>
      <c r="C13" s="18">
        <v>13300</v>
      </c>
      <c r="D13" s="19">
        <v>158.5</v>
      </c>
      <c r="E13" s="18">
        <v>2108000</v>
      </c>
      <c r="F13" s="20"/>
      <c r="G13" s="18">
        <v>23700</v>
      </c>
      <c r="H13" s="19">
        <v>18</v>
      </c>
      <c r="I13" s="18">
        <v>429000</v>
      </c>
    </row>
    <row r="14" spans="1:9" ht="15">
      <c r="A14" s="17" t="s">
        <v>79</v>
      </c>
      <c r="B14" s="14" t="s">
        <v>67</v>
      </c>
      <c r="C14" s="14" t="s">
        <v>67</v>
      </c>
      <c r="D14" s="30" t="s">
        <v>67</v>
      </c>
      <c r="E14" s="30" t="s">
        <v>67</v>
      </c>
      <c r="F14" s="13"/>
      <c r="G14" s="14">
        <v>40600</v>
      </c>
      <c r="H14" s="15">
        <v>17</v>
      </c>
      <c r="I14" s="14">
        <v>693000</v>
      </c>
    </row>
    <row r="15" spans="1:9" ht="15">
      <c r="A15" s="5"/>
      <c r="B15" s="13"/>
      <c r="C15" s="14"/>
      <c r="D15" s="15"/>
      <c r="E15" s="14"/>
      <c r="F15" s="13"/>
      <c r="G15" s="13"/>
      <c r="H15" s="16"/>
      <c r="I15" s="13"/>
    </row>
    <row r="16" spans="1:9" ht="15">
      <c r="A16" s="5" t="s">
        <v>80</v>
      </c>
      <c r="B16" s="18" t="s">
        <v>67</v>
      </c>
      <c r="C16" s="18" t="s">
        <v>67</v>
      </c>
      <c r="D16" s="19" t="s">
        <v>67</v>
      </c>
      <c r="E16" s="18" t="s">
        <v>67</v>
      </c>
      <c r="F16" s="13"/>
      <c r="G16" s="13">
        <f>SUM(G17:G22)</f>
        <v>29400</v>
      </c>
      <c r="H16" s="16">
        <v>18</v>
      </c>
      <c r="I16" s="13">
        <f>SUM(I17:I22)</f>
        <v>529000</v>
      </c>
    </row>
    <row r="17" spans="1:9" ht="15">
      <c r="A17" s="29" t="s">
        <v>81</v>
      </c>
      <c r="B17" s="18" t="s">
        <v>65</v>
      </c>
      <c r="C17" s="18" t="s">
        <v>65</v>
      </c>
      <c r="D17" s="18" t="s">
        <v>65</v>
      </c>
      <c r="E17" s="18" t="s">
        <v>65</v>
      </c>
      <c r="F17" s="20"/>
      <c r="G17" s="18">
        <v>16000</v>
      </c>
      <c r="H17" s="19">
        <v>18.5</v>
      </c>
      <c r="I17" s="18">
        <v>292000</v>
      </c>
    </row>
    <row r="18" spans="1:9" ht="15">
      <c r="A18" s="29" t="s">
        <v>82</v>
      </c>
      <c r="B18" s="18" t="s">
        <v>65</v>
      </c>
      <c r="C18" s="18" t="s">
        <v>65</v>
      </c>
      <c r="D18" s="18" t="s">
        <v>65</v>
      </c>
      <c r="E18" s="18" t="s">
        <v>65</v>
      </c>
      <c r="F18" s="20"/>
      <c r="G18" s="18" t="s">
        <v>65</v>
      </c>
      <c r="H18" s="19" t="s">
        <v>65</v>
      </c>
      <c r="I18" s="18" t="s">
        <v>65</v>
      </c>
    </row>
    <row r="19" spans="1:9" ht="15">
      <c r="A19" s="29" t="s">
        <v>83</v>
      </c>
      <c r="B19" s="18" t="s">
        <v>65</v>
      </c>
      <c r="C19" s="18" t="s">
        <v>65</v>
      </c>
      <c r="D19" s="18" t="s">
        <v>65</v>
      </c>
      <c r="E19" s="18" t="s">
        <v>65</v>
      </c>
      <c r="F19" s="20"/>
      <c r="G19" s="18" t="s">
        <v>65</v>
      </c>
      <c r="H19" s="19" t="s">
        <v>65</v>
      </c>
      <c r="I19" s="18" t="s">
        <v>65</v>
      </c>
    </row>
    <row r="20" spans="1:9" ht="15">
      <c r="A20" s="17" t="s">
        <v>84</v>
      </c>
      <c r="B20" s="18" t="s">
        <v>65</v>
      </c>
      <c r="C20" s="18" t="s">
        <v>65</v>
      </c>
      <c r="D20" s="18" t="s">
        <v>65</v>
      </c>
      <c r="E20" s="18" t="s">
        <v>65</v>
      </c>
      <c r="F20" s="20"/>
      <c r="G20" s="18" t="s">
        <v>65</v>
      </c>
      <c r="H20" s="19" t="s">
        <v>65</v>
      </c>
      <c r="I20" s="18" t="s">
        <v>65</v>
      </c>
    </row>
    <row r="21" spans="1:9" ht="15">
      <c r="A21" s="17" t="s">
        <v>85</v>
      </c>
      <c r="B21" s="18" t="s">
        <v>65</v>
      </c>
      <c r="C21" s="18" t="s">
        <v>65</v>
      </c>
      <c r="D21" s="18" t="s">
        <v>65</v>
      </c>
      <c r="E21" s="18" t="s">
        <v>65</v>
      </c>
      <c r="F21" s="20"/>
      <c r="G21" s="18" t="s">
        <v>65</v>
      </c>
      <c r="H21" s="19" t="s">
        <v>65</v>
      </c>
      <c r="I21" s="18" t="s">
        <v>65</v>
      </c>
    </row>
    <row r="22" spans="1:9" ht="15">
      <c r="A22" s="17" t="s">
        <v>79</v>
      </c>
      <c r="B22" s="18" t="s">
        <v>67</v>
      </c>
      <c r="C22" s="18" t="s">
        <v>67</v>
      </c>
      <c r="D22" s="19" t="s">
        <v>67</v>
      </c>
      <c r="E22" s="18" t="s">
        <v>67</v>
      </c>
      <c r="F22" s="13"/>
      <c r="G22" s="13">
        <v>13400</v>
      </c>
      <c r="H22" s="16">
        <v>17.5</v>
      </c>
      <c r="I22" s="13">
        <v>237000</v>
      </c>
    </row>
    <row r="23" spans="1:9" ht="15">
      <c r="A23" s="5"/>
      <c r="B23" s="13"/>
      <c r="C23" s="14"/>
      <c r="D23" s="15"/>
      <c r="E23" s="14"/>
      <c r="F23" s="13"/>
      <c r="G23" s="13"/>
      <c r="H23" s="16"/>
      <c r="I23" s="13"/>
    </row>
    <row r="24" spans="1:9" ht="15">
      <c r="A24" s="5" t="s">
        <v>86</v>
      </c>
      <c r="B24" s="13">
        <f>SUM(B25:B36)</f>
        <v>416000</v>
      </c>
      <c r="C24" s="13">
        <f>SUM(C25:C36)</f>
        <v>271000</v>
      </c>
      <c r="D24" s="15">
        <v>150</v>
      </c>
      <c r="E24" s="13">
        <f>SUM(E25:E36)</f>
        <v>40638000</v>
      </c>
      <c r="F24" s="13"/>
      <c r="G24" s="13">
        <f>SUM(G25:G36)</f>
        <v>140800</v>
      </c>
      <c r="H24" s="16">
        <v>17</v>
      </c>
      <c r="I24" s="13">
        <f>SUM(I25:I36)</f>
        <v>2367000</v>
      </c>
    </row>
    <row r="25" spans="1:9" ht="15">
      <c r="A25" s="29" t="s">
        <v>87</v>
      </c>
      <c r="B25" s="18">
        <v>28500</v>
      </c>
      <c r="C25" s="18">
        <v>15400</v>
      </c>
      <c r="D25" s="19">
        <v>127.9</v>
      </c>
      <c r="E25" s="18">
        <v>1970000</v>
      </c>
      <c r="F25" s="5"/>
      <c r="G25" s="18">
        <v>12900</v>
      </c>
      <c r="H25" s="19">
        <v>16</v>
      </c>
      <c r="I25" s="18">
        <v>206000</v>
      </c>
    </row>
    <row r="26" spans="1:9" ht="15">
      <c r="A26" s="29" t="s">
        <v>88</v>
      </c>
      <c r="B26" s="18" t="s">
        <v>65</v>
      </c>
      <c r="C26" s="18" t="s">
        <v>65</v>
      </c>
      <c r="D26" s="19" t="s">
        <v>65</v>
      </c>
      <c r="E26" s="18" t="s">
        <v>65</v>
      </c>
      <c r="F26" s="5"/>
      <c r="G26" s="18" t="s">
        <v>65</v>
      </c>
      <c r="H26" s="19" t="s">
        <v>65</v>
      </c>
      <c r="I26" s="18" t="s">
        <v>65</v>
      </c>
    </row>
    <row r="27" spans="1:9" ht="15">
      <c r="A27" s="29" t="s">
        <v>89</v>
      </c>
      <c r="B27" s="18">
        <v>58100</v>
      </c>
      <c r="C27" s="18">
        <v>26900</v>
      </c>
      <c r="D27" s="19">
        <v>139.1</v>
      </c>
      <c r="E27" s="18">
        <v>3741000</v>
      </c>
      <c r="F27" s="20"/>
      <c r="G27" s="18">
        <v>31100</v>
      </c>
      <c r="H27" s="19">
        <v>15.5</v>
      </c>
      <c r="I27" s="18">
        <v>478000</v>
      </c>
    </row>
    <row r="28" spans="1:9" ht="15">
      <c r="A28" s="29" t="s">
        <v>90</v>
      </c>
      <c r="B28" s="18">
        <v>28400</v>
      </c>
      <c r="C28" s="18">
        <v>25800</v>
      </c>
      <c r="D28" s="19">
        <v>156.6</v>
      </c>
      <c r="E28" s="18">
        <v>4039000</v>
      </c>
      <c r="F28" s="5"/>
      <c r="G28" s="18">
        <v>2600</v>
      </c>
      <c r="H28" s="19">
        <v>12</v>
      </c>
      <c r="I28" s="18">
        <v>31000</v>
      </c>
    </row>
    <row r="29" spans="1:9" ht="15">
      <c r="A29" s="29" t="s">
        <v>91</v>
      </c>
      <c r="B29" s="18">
        <v>34800</v>
      </c>
      <c r="C29" s="18">
        <v>26900</v>
      </c>
      <c r="D29" s="19">
        <v>162</v>
      </c>
      <c r="E29" s="18">
        <v>4359000</v>
      </c>
      <c r="F29" s="20"/>
      <c r="G29" s="18">
        <v>7200</v>
      </c>
      <c r="H29" s="19">
        <v>19</v>
      </c>
      <c r="I29" s="18">
        <v>135000</v>
      </c>
    </row>
    <row r="30" spans="1:9" ht="15">
      <c r="A30" s="29" t="s">
        <v>92</v>
      </c>
      <c r="B30" s="18">
        <v>42000</v>
      </c>
      <c r="C30" s="18">
        <v>26600</v>
      </c>
      <c r="D30" s="19">
        <v>140.8</v>
      </c>
      <c r="E30" s="18">
        <v>3746000</v>
      </c>
      <c r="F30" s="20"/>
      <c r="G30" s="18">
        <v>15300</v>
      </c>
      <c r="H30" s="19">
        <v>15</v>
      </c>
      <c r="I30" s="18">
        <v>231000</v>
      </c>
    </row>
    <row r="31" spans="1:9" ht="15">
      <c r="A31" s="29" t="s">
        <v>93</v>
      </c>
      <c r="B31" s="18" t="s">
        <v>65</v>
      </c>
      <c r="C31" s="18" t="s">
        <v>65</v>
      </c>
      <c r="D31" s="19" t="s">
        <v>65</v>
      </c>
      <c r="E31" s="18" t="s">
        <v>65</v>
      </c>
      <c r="F31" s="20"/>
      <c r="G31" s="18" t="s">
        <v>65</v>
      </c>
      <c r="H31" s="18" t="s">
        <v>65</v>
      </c>
      <c r="I31" s="18" t="s">
        <v>65</v>
      </c>
    </row>
    <row r="32" spans="1:9" ht="15">
      <c r="A32" s="17" t="s">
        <v>94</v>
      </c>
      <c r="B32" s="18">
        <v>27400</v>
      </c>
      <c r="C32" s="18">
        <v>23000</v>
      </c>
      <c r="D32" s="19">
        <v>153.5</v>
      </c>
      <c r="E32" s="18">
        <v>3530000</v>
      </c>
      <c r="F32" s="20"/>
      <c r="G32" s="18" t="s">
        <v>65</v>
      </c>
      <c r="H32" s="19" t="s">
        <v>65</v>
      </c>
      <c r="I32" s="18" t="s">
        <v>65</v>
      </c>
    </row>
    <row r="33" spans="1:9" ht="15">
      <c r="A33" s="17" t="s">
        <v>95</v>
      </c>
      <c r="B33" s="20">
        <v>31100</v>
      </c>
      <c r="C33" s="20">
        <v>27000</v>
      </c>
      <c r="D33" s="21">
        <v>147.9</v>
      </c>
      <c r="E33" s="20">
        <v>3993000</v>
      </c>
      <c r="F33" s="5"/>
      <c r="G33" s="18" t="s">
        <v>65</v>
      </c>
      <c r="H33" s="18" t="s">
        <v>65</v>
      </c>
      <c r="I33" s="18" t="s">
        <v>65</v>
      </c>
    </row>
    <row r="34" spans="1:9" ht="15">
      <c r="A34" s="17" t="s">
        <v>96</v>
      </c>
      <c r="B34" s="18">
        <v>61200</v>
      </c>
      <c r="C34" s="18">
        <v>22500</v>
      </c>
      <c r="D34" s="19">
        <v>160</v>
      </c>
      <c r="E34" s="18">
        <v>3601000</v>
      </c>
      <c r="F34" s="5"/>
      <c r="G34" s="20">
        <v>38500</v>
      </c>
      <c r="H34" s="21">
        <v>18</v>
      </c>
      <c r="I34" s="20">
        <v>691000</v>
      </c>
    </row>
    <row r="35" spans="1:9" ht="15">
      <c r="A35" s="17" t="s">
        <v>97</v>
      </c>
      <c r="B35" s="20">
        <v>16100</v>
      </c>
      <c r="C35" s="20">
        <v>10400</v>
      </c>
      <c r="D35" s="21">
        <v>156.3</v>
      </c>
      <c r="E35" s="20">
        <v>1625000</v>
      </c>
      <c r="F35" s="20"/>
      <c r="G35" s="18">
        <v>5500</v>
      </c>
      <c r="H35" s="19">
        <v>16.5</v>
      </c>
      <c r="I35" s="18">
        <v>90000</v>
      </c>
    </row>
    <row r="36" spans="1:9" ht="15">
      <c r="A36" s="17" t="s">
        <v>79</v>
      </c>
      <c r="B36" s="13">
        <v>88400</v>
      </c>
      <c r="C36" s="14">
        <v>66500</v>
      </c>
      <c r="D36" s="15">
        <v>150.9</v>
      </c>
      <c r="E36" s="14">
        <v>10034000</v>
      </c>
      <c r="F36" s="13"/>
      <c r="G36" s="13">
        <v>27700</v>
      </c>
      <c r="H36" s="16">
        <v>18</v>
      </c>
      <c r="I36" s="13">
        <v>505000</v>
      </c>
    </row>
    <row r="37" spans="1:9" ht="15">
      <c r="A37" s="5"/>
      <c r="B37" s="13"/>
      <c r="C37" s="14"/>
      <c r="D37" s="15"/>
      <c r="E37" s="14"/>
      <c r="F37" s="13"/>
      <c r="G37" s="13"/>
      <c r="H37" s="16"/>
      <c r="I37" s="13"/>
    </row>
    <row r="38" spans="1:9" ht="15">
      <c r="A38" s="5" t="s">
        <v>98</v>
      </c>
      <c r="B38" s="13">
        <f>SUM(B39:B48)</f>
        <v>240500</v>
      </c>
      <c r="C38" s="13">
        <f>SUM(C39:C48)</f>
        <v>133300</v>
      </c>
      <c r="D38" s="15">
        <v>134</v>
      </c>
      <c r="E38" s="13">
        <f>SUM(E39:E48)</f>
        <v>17861000</v>
      </c>
      <c r="F38" s="13"/>
      <c r="G38" s="13">
        <v>105400</v>
      </c>
      <c r="H38" s="16">
        <v>16.5</v>
      </c>
      <c r="I38" s="13">
        <f>SUM(I39:I48)</f>
        <v>1757000</v>
      </c>
    </row>
    <row r="39" spans="1:9" ht="15">
      <c r="A39" s="29" t="s">
        <v>99</v>
      </c>
      <c r="B39" s="20">
        <v>61000</v>
      </c>
      <c r="C39" s="20">
        <v>34500</v>
      </c>
      <c r="D39" s="21">
        <v>138.3</v>
      </c>
      <c r="E39" s="20">
        <v>4773000</v>
      </c>
      <c r="F39" s="20"/>
      <c r="G39" s="18">
        <v>26300</v>
      </c>
      <c r="H39" s="19">
        <v>16</v>
      </c>
      <c r="I39" s="18">
        <v>416000</v>
      </c>
    </row>
    <row r="40" spans="1:9" ht="15">
      <c r="A40" s="29" t="s">
        <v>100</v>
      </c>
      <c r="B40" s="18" t="s">
        <v>65</v>
      </c>
      <c r="C40" s="18" t="s">
        <v>65</v>
      </c>
      <c r="D40" s="19" t="s">
        <v>65</v>
      </c>
      <c r="E40" s="18" t="s">
        <v>65</v>
      </c>
      <c r="F40" s="20"/>
      <c r="G40" s="18" t="s">
        <v>65</v>
      </c>
      <c r="H40" s="19" t="s">
        <v>65</v>
      </c>
      <c r="I40" s="18" t="s">
        <v>65</v>
      </c>
    </row>
    <row r="41" spans="1:9" ht="15">
      <c r="A41" s="29" t="s">
        <v>101</v>
      </c>
      <c r="B41" s="18">
        <v>16000</v>
      </c>
      <c r="C41" s="18">
        <v>7100</v>
      </c>
      <c r="D41" s="19">
        <v>132.4</v>
      </c>
      <c r="E41" s="18">
        <v>940000</v>
      </c>
      <c r="F41" s="20"/>
      <c r="G41" s="18">
        <v>8700</v>
      </c>
      <c r="H41" s="19">
        <v>16.5</v>
      </c>
      <c r="I41" s="18">
        <v>145000</v>
      </c>
    </row>
    <row r="42" spans="1:9" ht="15">
      <c r="A42" s="29" t="s">
        <v>102</v>
      </c>
      <c r="B42" s="18">
        <v>19300</v>
      </c>
      <c r="C42" s="18">
        <v>8600</v>
      </c>
      <c r="D42" s="19">
        <v>132.9</v>
      </c>
      <c r="E42" s="18">
        <v>1143000</v>
      </c>
      <c r="F42" s="20"/>
      <c r="G42" s="18">
        <v>10500</v>
      </c>
      <c r="H42" s="19">
        <v>18.5</v>
      </c>
      <c r="I42" s="18">
        <v>192000</v>
      </c>
    </row>
    <row r="43" spans="1:9" ht="15">
      <c r="A43" s="29" t="s">
        <v>103</v>
      </c>
      <c r="B43" s="18">
        <v>27900</v>
      </c>
      <c r="C43" s="18">
        <v>14000</v>
      </c>
      <c r="D43" s="19">
        <v>120.6</v>
      </c>
      <c r="E43" s="18">
        <v>1689000</v>
      </c>
      <c r="F43" s="5"/>
      <c r="G43" s="18">
        <v>13600</v>
      </c>
      <c r="H43" s="19">
        <v>16.5</v>
      </c>
      <c r="I43" s="18">
        <v>223000</v>
      </c>
    </row>
    <row r="44" spans="1:9" ht="15">
      <c r="A44" s="29" t="s">
        <v>104</v>
      </c>
      <c r="B44" s="20">
        <v>39600</v>
      </c>
      <c r="C44" s="20">
        <v>25500</v>
      </c>
      <c r="D44" s="21">
        <v>134.7</v>
      </c>
      <c r="E44" s="20">
        <v>3435000</v>
      </c>
      <c r="F44" s="5"/>
      <c r="G44" s="20">
        <v>13900</v>
      </c>
      <c r="H44" s="21">
        <v>16</v>
      </c>
      <c r="I44" s="20">
        <v>224000</v>
      </c>
    </row>
    <row r="45" spans="1:9" ht="15">
      <c r="A45" s="29" t="s">
        <v>105</v>
      </c>
      <c r="B45" s="20">
        <v>37400</v>
      </c>
      <c r="C45" s="20">
        <v>23900</v>
      </c>
      <c r="D45" s="21">
        <v>139.2</v>
      </c>
      <c r="E45" s="20">
        <v>3326000</v>
      </c>
      <c r="F45" s="5"/>
      <c r="G45" s="18">
        <v>13400</v>
      </c>
      <c r="H45" s="19">
        <v>18</v>
      </c>
      <c r="I45" s="18">
        <v>238000</v>
      </c>
    </row>
    <row r="46" spans="1:9" ht="15">
      <c r="A46" s="29" t="s">
        <v>106</v>
      </c>
      <c r="B46" s="18" t="s">
        <v>65</v>
      </c>
      <c r="C46" s="18" t="s">
        <v>65</v>
      </c>
      <c r="D46" s="19" t="s">
        <v>65</v>
      </c>
      <c r="E46" s="18" t="s">
        <v>65</v>
      </c>
      <c r="F46" s="20"/>
      <c r="G46" s="18" t="s">
        <v>65</v>
      </c>
      <c r="H46" s="19" t="s">
        <v>65</v>
      </c>
      <c r="I46" s="18" t="s">
        <v>65</v>
      </c>
    </row>
    <row r="47" spans="1:9" ht="15">
      <c r="A47" s="29" t="s">
        <v>107</v>
      </c>
      <c r="B47" s="18" t="s">
        <v>65</v>
      </c>
      <c r="C47" s="18" t="s">
        <v>65</v>
      </c>
      <c r="D47" s="18" t="s">
        <v>65</v>
      </c>
      <c r="E47" s="18" t="s">
        <v>65</v>
      </c>
      <c r="F47" s="20"/>
      <c r="G47" s="18" t="s">
        <v>65</v>
      </c>
      <c r="H47" s="19" t="s">
        <v>65</v>
      </c>
      <c r="I47" s="18" t="s">
        <v>65</v>
      </c>
    </row>
    <row r="48" spans="1:9" ht="15">
      <c r="A48" s="17" t="s">
        <v>79</v>
      </c>
      <c r="B48" s="13">
        <v>39300</v>
      </c>
      <c r="C48" s="14">
        <v>19700</v>
      </c>
      <c r="D48" s="15">
        <v>129.7</v>
      </c>
      <c r="E48" s="14">
        <v>2555000</v>
      </c>
      <c r="F48" s="13"/>
      <c r="G48" s="13">
        <v>19000</v>
      </c>
      <c r="H48" s="16">
        <v>17</v>
      </c>
      <c r="I48" s="13">
        <v>319000</v>
      </c>
    </row>
    <row r="49" spans="1:9" ht="15">
      <c r="A49" s="5"/>
      <c r="B49" s="13"/>
      <c r="C49" s="14"/>
      <c r="D49" s="15"/>
      <c r="E49" s="14"/>
      <c r="F49" s="13"/>
      <c r="G49" s="13"/>
      <c r="H49" s="16"/>
      <c r="I49" s="13"/>
    </row>
    <row r="50" spans="1:9" ht="15">
      <c r="A50" s="5" t="s">
        <v>108</v>
      </c>
      <c r="B50" s="13">
        <f>SUM(B51:B59)</f>
        <v>89000</v>
      </c>
      <c r="C50" s="13">
        <f>SUM(C51:C59)</f>
        <v>35700</v>
      </c>
      <c r="D50" s="15">
        <v>142.1</v>
      </c>
      <c r="E50" s="13">
        <f>SUM(E51:E59)</f>
        <v>5073000</v>
      </c>
      <c r="F50" s="13"/>
      <c r="G50" s="13">
        <f>SUM(G51:G59)</f>
        <v>52800</v>
      </c>
      <c r="H50" s="16">
        <v>18</v>
      </c>
      <c r="I50" s="13">
        <f>SUM(I51:I59)</f>
        <v>949000</v>
      </c>
    </row>
    <row r="51" spans="1:9" ht="15">
      <c r="A51" s="29" t="s">
        <v>109</v>
      </c>
      <c r="B51" s="18" t="s">
        <v>65</v>
      </c>
      <c r="C51" s="18" t="s">
        <v>65</v>
      </c>
      <c r="D51" s="19" t="s">
        <v>65</v>
      </c>
      <c r="E51" s="18" t="s">
        <v>65</v>
      </c>
      <c r="F51" s="20"/>
      <c r="G51" s="18" t="s">
        <v>65</v>
      </c>
      <c r="H51" s="19" t="s">
        <v>65</v>
      </c>
      <c r="I51" s="18" t="s">
        <v>65</v>
      </c>
    </row>
    <row r="52" spans="1:9" ht="15">
      <c r="A52" s="29" t="s">
        <v>110</v>
      </c>
      <c r="B52" s="18" t="s">
        <v>65</v>
      </c>
      <c r="C52" s="18" t="s">
        <v>65</v>
      </c>
      <c r="D52" s="19" t="s">
        <v>65</v>
      </c>
      <c r="E52" s="18" t="s">
        <v>65</v>
      </c>
      <c r="F52" s="20"/>
      <c r="G52" s="18">
        <v>2100</v>
      </c>
      <c r="H52" s="19">
        <v>18</v>
      </c>
      <c r="I52" s="18">
        <v>38000</v>
      </c>
    </row>
    <row r="53" spans="1:9" ht="15">
      <c r="A53" s="29" t="s">
        <v>111</v>
      </c>
      <c r="B53" s="18">
        <v>19900</v>
      </c>
      <c r="C53" s="18">
        <v>8000</v>
      </c>
      <c r="D53" s="19">
        <v>142.9</v>
      </c>
      <c r="E53" s="18">
        <v>1143000</v>
      </c>
      <c r="F53" s="5"/>
      <c r="G53" s="20">
        <v>11700</v>
      </c>
      <c r="H53" s="21">
        <v>18</v>
      </c>
      <c r="I53" s="20">
        <v>213000</v>
      </c>
    </row>
    <row r="54" spans="1:9" ht="15">
      <c r="A54" s="17" t="s">
        <v>112</v>
      </c>
      <c r="B54" s="18">
        <v>12800</v>
      </c>
      <c r="C54" s="18">
        <v>9300</v>
      </c>
      <c r="D54" s="19">
        <v>152.9</v>
      </c>
      <c r="E54" s="18">
        <v>1422000</v>
      </c>
      <c r="F54" s="20"/>
      <c r="G54" s="18">
        <v>3400</v>
      </c>
      <c r="H54" s="19">
        <v>17</v>
      </c>
      <c r="I54" s="18">
        <v>57000</v>
      </c>
    </row>
    <row r="55" spans="1:9" ht="15">
      <c r="A55" s="17" t="s">
        <v>113</v>
      </c>
      <c r="B55" s="18">
        <v>9400</v>
      </c>
      <c r="C55" s="18">
        <v>3700</v>
      </c>
      <c r="D55" s="19">
        <v>161.4</v>
      </c>
      <c r="E55" s="18">
        <v>597000</v>
      </c>
      <c r="F55" s="20"/>
      <c r="G55" s="18">
        <v>5700</v>
      </c>
      <c r="H55" s="19">
        <v>19</v>
      </c>
      <c r="I55" s="18">
        <v>109000</v>
      </c>
    </row>
    <row r="56" spans="1:9" ht="15">
      <c r="A56" s="17" t="s">
        <v>114</v>
      </c>
      <c r="B56" s="18" t="s">
        <v>65</v>
      </c>
      <c r="C56" s="18" t="s">
        <v>65</v>
      </c>
      <c r="D56" s="19" t="s">
        <v>65</v>
      </c>
      <c r="E56" s="18" t="s">
        <v>65</v>
      </c>
      <c r="F56" s="20"/>
      <c r="G56" s="18" t="s">
        <v>65</v>
      </c>
      <c r="H56" s="19" t="s">
        <v>65</v>
      </c>
      <c r="I56" s="18" t="s">
        <v>65</v>
      </c>
    </row>
    <row r="57" spans="1:9" ht="15">
      <c r="A57" s="17" t="s">
        <v>115</v>
      </c>
      <c r="B57" s="18">
        <v>10000</v>
      </c>
      <c r="C57" s="18">
        <v>4400</v>
      </c>
      <c r="D57" s="19">
        <v>135.7</v>
      </c>
      <c r="E57" s="18">
        <v>597000</v>
      </c>
      <c r="F57" s="20"/>
      <c r="G57" s="18">
        <v>5500</v>
      </c>
      <c r="H57" s="19">
        <v>18.5</v>
      </c>
      <c r="I57" s="18">
        <v>103000</v>
      </c>
    </row>
    <row r="58" spans="1:9" ht="15">
      <c r="A58" s="17" t="s">
        <v>116</v>
      </c>
      <c r="B58" s="18">
        <v>29200</v>
      </c>
      <c r="C58" s="18">
        <v>8000</v>
      </c>
      <c r="D58" s="19">
        <v>131.1</v>
      </c>
      <c r="E58" s="18">
        <v>1049000</v>
      </c>
      <c r="F58" s="20"/>
      <c r="G58" s="18">
        <v>21200</v>
      </c>
      <c r="H58" s="19">
        <v>18</v>
      </c>
      <c r="I58" s="18">
        <v>383000</v>
      </c>
    </row>
    <row r="59" spans="1:9" ht="15">
      <c r="A59" s="17" t="s">
        <v>79</v>
      </c>
      <c r="B59" s="13">
        <v>7700</v>
      </c>
      <c r="C59" s="14">
        <v>2300</v>
      </c>
      <c r="D59" s="15">
        <v>115.2</v>
      </c>
      <c r="E59" s="14">
        <v>265000</v>
      </c>
      <c r="F59" s="13"/>
      <c r="G59" s="14">
        <v>3200</v>
      </c>
      <c r="H59" s="15">
        <v>14.5</v>
      </c>
      <c r="I59" s="14">
        <v>46000</v>
      </c>
    </row>
    <row r="60" spans="1:9" ht="15">
      <c r="A60" s="5"/>
      <c r="B60" s="13"/>
      <c r="C60" s="14"/>
      <c r="D60" s="15"/>
      <c r="E60" s="14"/>
      <c r="F60" s="13"/>
      <c r="G60" s="13"/>
      <c r="H60" s="16"/>
      <c r="I60" s="13"/>
    </row>
    <row r="61" spans="1:9" ht="15">
      <c r="A61" s="5" t="s">
        <v>117</v>
      </c>
      <c r="B61" s="13">
        <f>SUM(B62:B66)</f>
        <v>107000</v>
      </c>
      <c r="C61" s="13">
        <f>SUM(C62:C66)</f>
        <v>56500</v>
      </c>
      <c r="D61" s="15">
        <v>138.4</v>
      </c>
      <c r="E61" s="13">
        <f>SUM(E62:E66)</f>
        <v>7819000</v>
      </c>
      <c r="F61" s="13"/>
      <c r="G61" s="13">
        <f>SUM(G62:G66)</f>
        <v>50100</v>
      </c>
      <c r="H61" s="16">
        <v>16</v>
      </c>
      <c r="I61" s="13">
        <f>SUM(I62:I66)</f>
        <v>813000</v>
      </c>
    </row>
    <row r="62" spans="1:9" ht="15">
      <c r="A62" s="29" t="s">
        <v>118</v>
      </c>
      <c r="B62" s="18" t="s">
        <v>65</v>
      </c>
      <c r="C62" s="18" t="s">
        <v>65</v>
      </c>
      <c r="D62" s="19" t="s">
        <v>65</v>
      </c>
      <c r="E62" s="18" t="s">
        <v>65</v>
      </c>
      <c r="F62" s="20"/>
      <c r="G62" s="18">
        <v>7000</v>
      </c>
      <c r="H62" s="19">
        <v>16.5</v>
      </c>
      <c r="I62" s="18">
        <v>115000</v>
      </c>
    </row>
    <row r="63" spans="1:9" ht="15">
      <c r="A63" s="29" t="s">
        <v>119</v>
      </c>
      <c r="B63" s="18">
        <v>22800</v>
      </c>
      <c r="C63" s="18">
        <v>11100</v>
      </c>
      <c r="D63" s="19">
        <v>139.5</v>
      </c>
      <c r="E63" s="18">
        <v>1549000</v>
      </c>
      <c r="F63" s="20"/>
      <c r="G63" s="18">
        <v>11600</v>
      </c>
      <c r="H63" s="19">
        <v>15.5</v>
      </c>
      <c r="I63" s="18">
        <v>179000</v>
      </c>
    </row>
    <row r="64" spans="1:9" ht="15">
      <c r="A64" s="29" t="s">
        <v>120</v>
      </c>
      <c r="B64" s="18" t="s">
        <v>65</v>
      </c>
      <c r="C64" s="18" t="s">
        <v>65</v>
      </c>
      <c r="D64" s="19" t="s">
        <v>65</v>
      </c>
      <c r="E64" s="18" t="s">
        <v>65</v>
      </c>
      <c r="F64" s="20"/>
      <c r="G64" s="20">
        <v>15800</v>
      </c>
      <c r="H64" s="21">
        <v>16</v>
      </c>
      <c r="I64" s="20">
        <v>250000</v>
      </c>
    </row>
    <row r="65" spans="1:9" ht="15">
      <c r="A65" s="17" t="s">
        <v>121</v>
      </c>
      <c r="B65" s="20">
        <v>41100</v>
      </c>
      <c r="C65" s="20">
        <v>25300</v>
      </c>
      <c r="D65" s="21">
        <v>149.3</v>
      </c>
      <c r="E65" s="20">
        <v>3778000</v>
      </c>
      <c r="F65" s="5"/>
      <c r="G65" s="18">
        <v>15700</v>
      </c>
      <c r="H65" s="19">
        <v>17</v>
      </c>
      <c r="I65" s="18">
        <v>269000</v>
      </c>
    </row>
    <row r="66" spans="1:9" ht="15">
      <c r="A66" s="17" t="s">
        <v>79</v>
      </c>
      <c r="B66" s="14">
        <v>43100</v>
      </c>
      <c r="C66" s="14">
        <v>20100</v>
      </c>
      <c r="D66" s="15">
        <v>124</v>
      </c>
      <c r="E66" s="14">
        <v>2492000</v>
      </c>
      <c r="F66" s="13"/>
      <c r="G66" s="14" t="s">
        <v>67</v>
      </c>
      <c r="H66" s="15" t="s">
        <v>67</v>
      </c>
      <c r="I66" s="14" t="s">
        <v>67</v>
      </c>
    </row>
    <row r="67" spans="1:9" ht="15">
      <c r="A67" s="5"/>
      <c r="B67" s="13"/>
      <c r="C67" s="14"/>
      <c r="D67" s="15"/>
      <c r="E67" s="14"/>
      <c r="F67" s="13"/>
      <c r="G67" s="13"/>
      <c r="H67" s="16"/>
      <c r="I67" s="13"/>
    </row>
    <row r="68" spans="1:9" ht="15">
      <c r="A68" s="5" t="s">
        <v>122</v>
      </c>
      <c r="B68" s="13">
        <f>SUM(B69:B74)</f>
        <v>40900</v>
      </c>
      <c r="C68" s="13">
        <f>SUM(C69:C74)</f>
        <v>19100</v>
      </c>
      <c r="D68" s="19">
        <v>140</v>
      </c>
      <c r="E68" s="13">
        <f>SUM(E69:E74)</f>
        <v>2674000</v>
      </c>
      <c r="F68" s="13"/>
      <c r="G68" s="13">
        <f>SUM(G69:G74)</f>
        <v>21300</v>
      </c>
      <c r="H68" s="16">
        <v>16</v>
      </c>
      <c r="I68" s="13">
        <f>SUM(I69:I74)</f>
        <v>340000</v>
      </c>
    </row>
    <row r="69" spans="1:9" ht="15">
      <c r="A69" s="29" t="s">
        <v>123</v>
      </c>
      <c r="B69" s="18">
        <v>5700</v>
      </c>
      <c r="C69" s="18">
        <v>2300</v>
      </c>
      <c r="D69" s="19">
        <v>140</v>
      </c>
      <c r="E69" s="18">
        <v>322000</v>
      </c>
      <c r="F69" s="20"/>
      <c r="G69" s="18" t="s">
        <v>65</v>
      </c>
      <c r="H69" s="19" t="s">
        <v>65</v>
      </c>
      <c r="I69" s="18" t="s">
        <v>65</v>
      </c>
    </row>
    <row r="70" spans="1:9" ht="15">
      <c r="A70" s="29" t="s">
        <v>124</v>
      </c>
      <c r="B70" s="18" t="s">
        <v>65</v>
      </c>
      <c r="C70" s="18" t="s">
        <v>65</v>
      </c>
      <c r="D70" s="18" t="s">
        <v>65</v>
      </c>
      <c r="E70" s="18" t="s">
        <v>65</v>
      </c>
      <c r="F70" s="20"/>
      <c r="G70" s="18" t="s">
        <v>65</v>
      </c>
      <c r="H70" s="19" t="s">
        <v>65</v>
      </c>
      <c r="I70" s="18" t="s">
        <v>65</v>
      </c>
    </row>
    <row r="71" spans="1:9" ht="15">
      <c r="A71" s="17" t="s">
        <v>125</v>
      </c>
      <c r="B71" s="18">
        <v>6100</v>
      </c>
      <c r="C71" s="18">
        <v>2800</v>
      </c>
      <c r="D71" s="19">
        <v>154.6</v>
      </c>
      <c r="E71" s="18">
        <v>433000</v>
      </c>
      <c r="F71" s="20"/>
      <c r="G71" s="18" t="s">
        <v>65</v>
      </c>
      <c r="H71" s="19" t="s">
        <v>65</v>
      </c>
      <c r="I71" s="18" t="s">
        <v>65</v>
      </c>
    </row>
    <row r="72" spans="1:9" ht="15">
      <c r="A72" s="17" t="s">
        <v>126</v>
      </c>
      <c r="B72" s="18" t="s">
        <v>65</v>
      </c>
      <c r="C72" s="18" t="s">
        <v>65</v>
      </c>
      <c r="D72" s="18" t="s">
        <v>65</v>
      </c>
      <c r="E72" s="18" t="s">
        <v>65</v>
      </c>
      <c r="F72" s="20"/>
      <c r="G72" s="20">
        <v>4400</v>
      </c>
      <c r="H72" s="21">
        <v>15</v>
      </c>
      <c r="I72" s="20">
        <v>66000</v>
      </c>
    </row>
    <row r="73" spans="1:9" ht="15">
      <c r="A73" s="17" t="s">
        <v>127</v>
      </c>
      <c r="B73" s="18" t="s">
        <v>65</v>
      </c>
      <c r="C73" s="18" t="s">
        <v>65</v>
      </c>
      <c r="D73" s="19" t="s">
        <v>65</v>
      </c>
      <c r="E73" s="18" t="s">
        <v>65</v>
      </c>
      <c r="F73" s="20"/>
      <c r="G73" s="18">
        <v>8800</v>
      </c>
      <c r="H73" s="19">
        <v>16</v>
      </c>
      <c r="I73" s="18">
        <v>140000</v>
      </c>
    </row>
    <row r="74" spans="1:9" ht="15">
      <c r="A74" s="17" t="s">
        <v>79</v>
      </c>
      <c r="B74" s="18">
        <v>29100</v>
      </c>
      <c r="C74" s="18">
        <v>14000</v>
      </c>
      <c r="D74" s="19">
        <v>137.1</v>
      </c>
      <c r="E74" s="18">
        <v>1919000</v>
      </c>
      <c r="F74" s="13"/>
      <c r="G74" s="13">
        <v>8100</v>
      </c>
      <c r="H74" s="16">
        <v>16.5</v>
      </c>
      <c r="I74" s="13">
        <v>134000</v>
      </c>
    </row>
    <row r="75" spans="1:9" ht="15">
      <c r="A75" s="5"/>
      <c r="B75" s="13"/>
      <c r="C75" s="14"/>
      <c r="D75" s="15"/>
      <c r="E75" s="14"/>
      <c r="F75" s="13"/>
      <c r="G75" s="13"/>
      <c r="H75" s="16"/>
      <c r="I75" s="13"/>
    </row>
    <row r="76" spans="1:9" ht="15">
      <c r="A76" s="5" t="s">
        <v>128</v>
      </c>
      <c r="B76" s="18" t="s">
        <v>67</v>
      </c>
      <c r="C76" s="18" t="s">
        <v>67</v>
      </c>
      <c r="D76" s="19" t="s">
        <v>67</v>
      </c>
      <c r="E76" s="18" t="s">
        <v>67</v>
      </c>
      <c r="F76" s="13"/>
      <c r="G76" s="13">
        <f>SUM(G77:G87)</f>
        <v>15900</v>
      </c>
      <c r="H76" s="16">
        <v>17</v>
      </c>
      <c r="I76" s="13">
        <f>SUM(I77:I87)</f>
        <v>283000</v>
      </c>
    </row>
    <row r="77" spans="1:9" ht="15">
      <c r="A77" s="29" t="s">
        <v>129</v>
      </c>
      <c r="B77" s="18" t="s">
        <v>65</v>
      </c>
      <c r="C77" s="18" t="s">
        <v>65</v>
      </c>
      <c r="D77" s="19" t="s">
        <v>65</v>
      </c>
      <c r="E77" s="18" t="s">
        <v>65</v>
      </c>
      <c r="F77" s="5"/>
      <c r="G77" s="18">
        <v>4700</v>
      </c>
      <c r="H77" s="19">
        <v>21</v>
      </c>
      <c r="I77" s="18">
        <v>99000</v>
      </c>
    </row>
    <row r="78" spans="1:9" ht="15">
      <c r="A78" s="29" t="s">
        <v>130</v>
      </c>
      <c r="B78" s="18" t="s">
        <v>65</v>
      </c>
      <c r="C78" s="18" t="s">
        <v>65</v>
      </c>
      <c r="D78" s="19" t="s">
        <v>65</v>
      </c>
      <c r="E78" s="18" t="s">
        <v>65</v>
      </c>
      <c r="F78" s="20"/>
      <c r="G78" s="18" t="s">
        <v>65</v>
      </c>
      <c r="H78" s="18" t="s">
        <v>65</v>
      </c>
      <c r="I78" s="18" t="s">
        <v>65</v>
      </c>
    </row>
    <row r="79" spans="1:9" ht="15">
      <c r="A79" s="29" t="s">
        <v>131</v>
      </c>
      <c r="B79" s="18" t="s">
        <v>65</v>
      </c>
      <c r="C79" s="18" t="s">
        <v>65</v>
      </c>
      <c r="D79" s="18" t="s">
        <v>65</v>
      </c>
      <c r="E79" s="18" t="s">
        <v>65</v>
      </c>
      <c r="F79" s="20"/>
      <c r="G79" s="18" t="s">
        <v>65</v>
      </c>
      <c r="H79" s="18" t="s">
        <v>65</v>
      </c>
      <c r="I79" s="18" t="s">
        <v>65</v>
      </c>
    </row>
    <row r="80" spans="1:9" ht="15">
      <c r="A80" s="29" t="s">
        <v>132</v>
      </c>
      <c r="B80" s="18" t="s">
        <v>65</v>
      </c>
      <c r="C80" s="18" t="s">
        <v>65</v>
      </c>
      <c r="D80" s="19" t="s">
        <v>65</v>
      </c>
      <c r="E80" s="18" t="s">
        <v>65</v>
      </c>
      <c r="F80" s="20"/>
      <c r="G80" s="18">
        <v>200</v>
      </c>
      <c r="H80" s="19">
        <v>18.5</v>
      </c>
      <c r="I80" s="18">
        <v>3700</v>
      </c>
    </row>
    <row r="81" spans="1:9" ht="15">
      <c r="A81" s="29" t="s">
        <v>133</v>
      </c>
      <c r="B81" s="18" t="s">
        <v>65</v>
      </c>
      <c r="C81" s="18" t="s">
        <v>65</v>
      </c>
      <c r="D81" s="19" t="s">
        <v>65</v>
      </c>
      <c r="E81" s="18" t="s">
        <v>65</v>
      </c>
      <c r="F81" s="20"/>
      <c r="G81" s="18" t="s">
        <v>65</v>
      </c>
      <c r="H81" s="18" t="s">
        <v>65</v>
      </c>
      <c r="I81" s="18" t="s">
        <v>65</v>
      </c>
    </row>
    <row r="82" spans="1:9" ht="15">
      <c r="A82" s="17" t="s">
        <v>134</v>
      </c>
      <c r="B82" s="18" t="s">
        <v>65</v>
      </c>
      <c r="C82" s="18" t="s">
        <v>65</v>
      </c>
      <c r="D82" s="18" t="s">
        <v>65</v>
      </c>
      <c r="E82" s="18" t="s">
        <v>65</v>
      </c>
      <c r="F82" s="20"/>
      <c r="G82" s="18" t="s">
        <v>65</v>
      </c>
      <c r="H82" s="19" t="s">
        <v>65</v>
      </c>
      <c r="I82" s="18" t="s">
        <v>65</v>
      </c>
    </row>
    <row r="83" spans="1:9" ht="15">
      <c r="A83" s="17" t="s">
        <v>135</v>
      </c>
      <c r="B83" s="18" t="s">
        <v>65</v>
      </c>
      <c r="C83" s="18" t="s">
        <v>65</v>
      </c>
      <c r="D83" s="18" t="s">
        <v>65</v>
      </c>
      <c r="E83" s="18" t="s">
        <v>65</v>
      </c>
      <c r="F83" s="20"/>
      <c r="G83" s="18" t="s">
        <v>65</v>
      </c>
      <c r="H83" s="19" t="s">
        <v>65</v>
      </c>
      <c r="I83" s="18" t="s">
        <v>65</v>
      </c>
    </row>
    <row r="84" spans="1:9" ht="15">
      <c r="A84" s="17" t="s">
        <v>136</v>
      </c>
      <c r="B84" s="18" t="s">
        <v>65</v>
      </c>
      <c r="C84" s="18" t="s">
        <v>65</v>
      </c>
      <c r="D84" s="18" t="s">
        <v>65</v>
      </c>
      <c r="E84" s="18" t="s">
        <v>65</v>
      </c>
      <c r="F84" s="20"/>
      <c r="G84" s="18">
        <v>1100</v>
      </c>
      <c r="H84" s="19">
        <v>17</v>
      </c>
      <c r="I84" s="18">
        <v>18500</v>
      </c>
    </row>
    <row r="85" spans="1:9" ht="15">
      <c r="A85" s="17" t="s">
        <v>137</v>
      </c>
      <c r="B85" s="18" t="s">
        <v>65</v>
      </c>
      <c r="C85" s="18" t="s">
        <v>65</v>
      </c>
      <c r="D85" s="18" t="s">
        <v>65</v>
      </c>
      <c r="E85" s="18" t="s">
        <v>65</v>
      </c>
      <c r="F85" s="20"/>
      <c r="G85" s="18">
        <v>300</v>
      </c>
      <c r="H85" s="19">
        <v>12.5</v>
      </c>
      <c r="I85" s="18">
        <v>3800</v>
      </c>
    </row>
    <row r="86" spans="1:9" ht="15">
      <c r="A86" s="17" t="s">
        <v>138</v>
      </c>
      <c r="B86" s="18" t="s">
        <v>65</v>
      </c>
      <c r="C86" s="18" t="s">
        <v>65</v>
      </c>
      <c r="D86" s="18" t="s">
        <v>65</v>
      </c>
      <c r="E86" s="18" t="s">
        <v>65</v>
      </c>
      <c r="F86" s="20"/>
      <c r="G86" s="18" t="s">
        <v>65</v>
      </c>
      <c r="H86" s="19" t="s">
        <v>65</v>
      </c>
      <c r="I86" s="18" t="s">
        <v>65</v>
      </c>
    </row>
    <row r="87" spans="1:9" ht="15">
      <c r="A87" s="17" t="s">
        <v>79</v>
      </c>
      <c r="B87" s="18" t="s">
        <v>67</v>
      </c>
      <c r="C87" s="18" t="s">
        <v>67</v>
      </c>
      <c r="D87" s="19" t="s">
        <v>67</v>
      </c>
      <c r="E87" s="18" t="s">
        <v>67</v>
      </c>
      <c r="F87" s="13"/>
      <c r="G87" s="13">
        <v>9600</v>
      </c>
      <c r="H87" s="16">
        <v>16.5</v>
      </c>
      <c r="I87" s="13">
        <v>158000</v>
      </c>
    </row>
    <row r="88" spans="1:9" ht="15">
      <c r="A88" s="5"/>
      <c r="B88" s="13"/>
      <c r="C88" s="14"/>
      <c r="D88" s="15"/>
      <c r="E88" s="14"/>
      <c r="F88" s="13"/>
      <c r="G88" s="13"/>
      <c r="H88" s="16"/>
      <c r="I88" s="13"/>
    </row>
    <row r="89" spans="1:9" ht="15">
      <c r="A89" s="5" t="s">
        <v>139</v>
      </c>
      <c r="B89" s="18">
        <f>+B90</f>
        <v>700</v>
      </c>
      <c r="C89" s="18">
        <f>+C90</f>
        <v>600</v>
      </c>
      <c r="D89" s="19">
        <v>116.7</v>
      </c>
      <c r="E89" s="18">
        <f>+E90</f>
        <v>70000</v>
      </c>
      <c r="F89" s="20"/>
      <c r="G89" s="18" t="s">
        <v>67</v>
      </c>
      <c r="H89" s="19" t="s">
        <v>67</v>
      </c>
      <c r="I89" s="18" t="s">
        <v>67</v>
      </c>
    </row>
    <row r="90" spans="1:9" ht="15">
      <c r="A90" s="17" t="s">
        <v>140</v>
      </c>
      <c r="B90" s="18">
        <v>700</v>
      </c>
      <c r="C90" s="18">
        <v>600</v>
      </c>
      <c r="D90" s="19">
        <v>116.7</v>
      </c>
      <c r="E90" s="18">
        <v>70000</v>
      </c>
      <c r="F90" s="20"/>
      <c r="G90" s="18" t="s">
        <v>65</v>
      </c>
      <c r="H90" s="19" t="s">
        <v>65</v>
      </c>
      <c r="I90" s="18" t="s">
        <v>65</v>
      </c>
    </row>
    <row r="91" spans="1:9" ht="15">
      <c r="A91" s="17" t="s">
        <v>79</v>
      </c>
      <c r="B91" s="18" t="s">
        <v>67</v>
      </c>
      <c r="C91" s="18" t="s">
        <v>67</v>
      </c>
      <c r="D91" s="19" t="s">
        <v>67</v>
      </c>
      <c r="E91" s="18" t="s">
        <v>67</v>
      </c>
      <c r="F91" s="20"/>
      <c r="G91" s="18" t="s">
        <v>67</v>
      </c>
      <c r="H91" s="19" t="s">
        <v>67</v>
      </c>
      <c r="I91" s="18" t="s">
        <v>67</v>
      </c>
    </row>
    <row r="92" spans="1:9" ht="15">
      <c r="A92" s="5"/>
      <c r="B92" s="13"/>
      <c r="C92" s="14"/>
      <c r="D92" s="15"/>
      <c r="E92" s="14"/>
      <c r="F92" s="13"/>
      <c r="G92" s="13"/>
      <c r="H92" s="16"/>
      <c r="I92" s="13"/>
    </row>
    <row r="93" spans="1:9" ht="15">
      <c r="A93" s="17" t="s">
        <v>69</v>
      </c>
      <c r="B93" s="14">
        <v>82900</v>
      </c>
      <c r="C93" s="14">
        <v>36000</v>
      </c>
      <c r="D93" s="15">
        <v>139.5</v>
      </c>
      <c r="E93" s="14">
        <v>5021000</v>
      </c>
      <c r="F93" s="14"/>
      <c r="G93" s="14">
        <v>0</v>
      </c>
      <c r="H93" s="15">
        <v>0</v>
      </c>
      <c r="I93" s="14">
        <v>0</v>
      </c>
    </row>
    <row r="94" spans="1:9" ht="15">
      <c r="A94" s="22"/>
      <c r="B94" s="6"/>
      <c r="C94" s="23"/>
      <c r="D94" s="23"/>
      <c r="E94" s="23"/>
      <c r="F94" s="23"/>
      <c r="G94" s="23"/>
      <c r="H94" s="24"/>
      <c r="I94" s="23"/>
    </row>
    <row r="95" spans="1:9" ht="15">
      <c r="A95" s="5" t="s">
        <v>66</v>
      </c>
      <c r="B95" s="5"/>
      <c r="C95" s="13"/>
      <c r="D95" s="13"/>
      <c r="E95" s="13"/>
      <c r="F95" s="13"/>
      <c r="G95" s="13"/>
      <c r="H95" s="16"/>
      <c r="I95" s="13"/>
    </row>
    <row r="96" spans="1:9" ht="15">
      <c r="A96" s="5" t="s">
        <v>68</v>
      </c>
      <c r="B96" s="5"/>
      <c r="C96" s="13"/>
      <c r="D96" s="13"/>
      <c r="E96" s="13"/>
      <c r="F96" s="13"/>
      <c r="G96" s="13"/>
      <c r="H96" s="16"/>
      <c r="I96" s="13"/>
    </row>
    <row r="97" spans="1:9" ht="15">
      <c r="A97" s="5"/>
      <c r="B97" s="5"/>
      <c r="C97" s="13"/>
      <c r="D97" s="13"/>
      <c r="E97" s="13"/>
      <c r="F97" s="25"/>
      <c r="G97" s="25"/>
      <c r="H97" s="26"/>
      <c r="I97" s="25"/>
    </row>
    <row r="98" spans="1:9" ht="48.75" customHeight="1">
      <c r="A98" s="48" t="s">
        <v>142</v>
      </c>
      <c r="B98" s="48"/>
      <c r="C98" s="48"/>
      <c r="D98" s="48"/>
      <c r="E98" s="48"/>
      <c r="F98" s="48"/>
      <c r="G98" s="48"/>
      <c r="H98" s="48"/>
      <c r="I98" s="48"/>
    </row>
    <row r="99" spans="1:9" ht="15">
      <c r="A99" s="3" t="s">
        <v>71</v>
      </c>
      <c r="B99" s="3"/>
      <c r="C99" s="25"/>
      <c r="D99" s="25"/>
      <c r="E99" s="25"/>
      <c r="F99" s="25"/>
      <c r="G99" s="25"/>
      <c r="H99" s="16"/>
      <c r="I99" s="13"/>
    </row>
    <row r="100" spans="1:9" ht="15">
      <c r="A100" s="3" t="s">
        <v>141</v>
      </c>
      <c r="B100" s="5"/>
      <c r="C100" s="13"/>
      <c r="D100" s="13"/>
      <c r="E100" s="13"/>
      <c r="F100" s="13"/>
      <c r="G100" s="13"/>
      <c r="H100" s="16"/>
      <c r="I100" s="13"/>
    </row>
    <row r="101" spans="1:9" ht="15">
      <c r="A101" s="5"/>
      <c r="B101" s="5"/>
      <c r="C101" s="13"/>
      <c r="D101" s="13"/>
      <c r="E101" s="13"/>
      <c r="F101" s="13"/>
      <c r="G101" s="13"/>
      <c r="H101" s="16"/>
      <c r="I101" s="13"/>
    </row>
    <row r="102" spans="1:9" ht="15.75">
      <c r="A102" s="31"/>
      <c r="B102" s="31"/>
      <c r="C102" s="32"/>
      <c r="D102" s="32"/>
      <c r="E102" s="32"/>
      <c r="F102" s="32"/>
      <c r="G102" s="32"/>
      <c r="H102" s="33"/>
      <c r="I102" s="32"/>
    </row>
    <row r="103" spans="1:9" ht="15.75">
      <c r="A103" s="31"/>
      <c r="B103" s="31"/>
      <c r="C103" s="32"/>
      <c r="D103" s="32"/>
      <c r="E103" s="32"/>
      <c r="F103" s="32"/>
      <c r="G103" s="32"/>
      <c r="H103" s="33"/>
      <c r="I103" s="32"/>
    </row>
    <row r="104" spans="1:9" ht="15.75">
      <c r="A104" s="31"/>
      <c r="B104" s="31"/>
      <c r="C104" s="32"/>
      <c r="D104" s="32"/>
      <c r="E104" s="32"/>
      <c r="F104" s="32"/>
      <c r="G104" s="32"/>
      <c r="H104" s="33"/>
      <c r="I104" s="32"/>
    </row>
    <row r="105" spans="1:9" ht="15.75">
      <c r="A105" s="31"/>
      <c r="B105" s="31"/>
      <c r="C105" s="32"/>
      <c r="D105" s="32"/>
      <c r="E105" s="32"/>
      <c r="F105" s="32"/>
      <c r="G105" s="32"/>
      <c r="H105" s="33"/>
      <c r="I105" s="32"/>
    </row>
    <row r="106" spans="1:9" ht="15.75">
      <c r="A106" s="31"/>
      <c r="B106" s="31"/>
      <c r="C106" s="32"/>
      <c r="D106" s="32"/>
      <c r="E106" s="32"/>
      <c r="F106" s="32"/>
      <c r="G106" s="32"/>
      <c r="H106" s="33"/>
      <c r="I106" s="32"/>
    </row>
    <row r="107" spans="1:9" ht="15.75">
      <c r="A107" s="31"/>
      <c r="B107" s="31"/>
      <c r="C107" s="32"/>
      <c r="D107" s="32"/>
      <c r="E107" s="32"/>
      <c r="F107" s="32"/>
      <c r="G107" s="32"/>
      <c r="H107" s="33"/>
      <c r="I107" s="32"/>
    </row>
    <row r="108" spans="1:9" ht="15.75">
      <c r="A108" s="31"/>
      <c r="B108" s="31"/>
      <c r="C108" s="32"/>
      <c r="D108" s="32"/>
      <c r="E108" s="32"/>
      <c r="F108" s="32"/>
      <c r="G108" s="32"/>
      <c r="H108" s="33"/>
      <c r="I108" s="32"/>
    </row>
    <row r="109" spans="1:9" ht="15.75">
      <c r="A109" s="31"/>
      <c r="B109" s="31"/>
      <c r="C109" s="32"/>
      <c r="D109" s="32"/>
      <c r="E109" s="32"/>
      <c r="F109" s="32"/>
      <c r="G109" s="32"/>
      <c r="H109" s="33"/>
      <c r="I109" s="32"/>
    </row>
    <row r="110" spans="1:9" ht="15.75">
      <c r="A110" s="31"/>
      <c r="B110" s="31"/>
      <c r="C110" s="32"/>
      <c r="D110" s="32"/>
      <c r="E110" s="32"/>
      <c r="F110" s="32"/>
      <c r="G110" s="32"/>
      <c r="H110" s="33"/>
      <c r="I110" s="32"/>
    </row>
    <row r="111" spans="1:9" ht="15.75">
      <c r="A111" s="31"/>
      <c r="B111" s="31"/>
      <c r="C111" s="32"/>
      <c r="D111" s="32"/>
      <c r="E111" s="32"/>
      <c r="F111" s="32"/>
      <c r="G111" s="32"/>
      <c r="H111" s="33"/>
      <c r="I111" s="32"/>
    </row>
    <row r="112" spans="1:9" ht="15.75">
      <c r="A112" s="31"/>
      <c r="B112" s="31"/>
      <c r="C112" s="32"/>
      <c r="D112" s="32"/>
      <c r="E112" s="32"/>
      <c r="F112" s="32"/>
      <c r="G112" s="32"/>
      <c r="H112" s="33"/>
      <c r="I112" s="32"/>
    </row>
    <row r="113" spans="1:9" ht="15.75">
      <c r="A113" s="31"/>
      <c r="B113" s="31"/>
      <c r="C113" s="32"/>
      <c r="D113" s="32"/>
      <c r="E113" s="32"/>
      <c r="F113" s="32"/>
      <c r="G113" s="32"/>
      <c r="H113" s="33"/>
      <c r="I113" s="32"/>
    </row>
    <row r="114" spans="1:9" ht="15.75">
      <c r="A114" s="31"/>
      <c r="B114" s="31"/>
      <c r="C114" s="32"/>
      <c r="D114" s="32"/>
      <c r="E114" s="32"/>
      <c r="F114" s="32"/>
      <c r="G114" s="32"/>
      <c r="H114" s="33"/>
      <c r="I114" s="32"/>
    </row>
    <row r="115" spans="1:9" ht="15.75">
      <c r="A115" s="31"/>
      <c r="B115" s="31"/>
      <c r="C115" s="32"/>
      <c r="D115" s="32"/>
      <c r="E115" s="32"/>
      <c r="F115" s="32"/>
      <c r="G115" s="32"/>
      <c r="H115" s="33"/>
      <c r="I115" s="32"/>
    </row>
    <row r="116" spans="1:9" ht="15.75">
      <c r="A116" s="31"/>
      <c r="B116" s="31"/>
      <c r="C116" s="32"/>
      <c r="D116" s="32"/>
      <c r="E116" s="32"/>
      <c r="F116" s="32"/>
      <c r="G116" s="32"/>
      <c r="H116" s="33"/>
      <c r="I116" s="32"/>
    </row>
    <row r="117" spans="1:9" ht="15.75">
      <c r="A117" s="34"/>
      <c r="B117" s="34"/>
      <c r="C117" s="35"/>
      <c r="D117" s="35"/>
      <c r="E117" s="35"/>
      <c r="F117" s="35"/>
      <c r="G117" s="35"/>
      <c r="H117" s="36"/>
      <c r="I117" s="35"/>
    </row>
    <row r="118" spans="1:9" ht="15.75">
      <c r="A118" s="34"/>
      <c r="B118" s="34"/>
      <c r="C118" s="35"/>
      <c r="D118" s="35"/>
      <c r="E118" s="35"/>
      <c r="F118" s="35"/>
      <c r="G118" s="35"/>
      <c r="H118" s="36"/>
      <c r="I118" s="35"/>
    </row>
    <row r="119" spans="1:9" ht="15.75">
      <c r="A119" s="34"/>
      <c r="B119" s="34"/>
      <c r="C119" s="35"/>
      <c r="D119" s="35"/>
      <c r="E119" s="35"/>
      <c r="F119" s="35"/>
      <c r="G119" s="35"/>
      <c r="H119" s="35"/>
      <c r="I119" s="35"/>
    </row>
    <row r="120" spans="1:9" ht="15.75">
      <c r="A120" s="34"/>
      <c r="B120" s="34"/>
      <c r="C120" s="35"/>
      <c r="D120" s="35"/>
      <c r="E120" s="35"/>
      <c r="F120" s="35"/>
      <c r="G120" s="35"/>
      <c r="H120" s="35"/>
      <c r="I120" s="35"/>
    </row>
    <row r="121" spans="1:9" ht="15.75">
      <c r="A121" s="34"/>
      <c r="B121" s="34"/>
      <c r="C121" s="34"/>
      <c r="D121" s="34"/>
      <c r="E121" s="34"/>
      <c r="F121" s="34"/>
      <c r="G121" s="34"/>
      <c r="H121" s="34"/>
      <c r="I121" s="34"/>
    </row>
    <row r="122" spans="1:9" ht="15.75">
      <c r="A122" s="34"/>
      <c r="B122" s="34"/>
      <c r="C122" s="34"/>
      <c r="D122" s="34"/>
      <c r="E122" s="34"/>
      <c r="F122" s="34"/>
      <c r="G122" s="34"/>
      <c r="H122" s="34"/>
      <c r="I122" s="34"/>
    </row>
    <row r="123" spans="1:9" ht="15.75">
      <c r="A123" s="34"/>
      <c r="B123" s="34"/>
      <c r="C123" s="34"/>
      <c r="D123" s="34"/>
      <c r="E123" s="34"/>
      <c r="F123" s="34"/>
      <c r="G123" s="34"/>
      <c r="H123" s="34"/>
      <c r="I123" s="34"/>
    </row>
    <row r="124" spans="1:9" ht="15.75">
      <c r="A124" s="34"/>
      <c r="B124" s="34"/>
      <c r="C124" s="34"/>
      <c r="D124" s="34"/>
      <c r="E124" s="34"/>
      <c r="F124" s="34"/>
      <c r="G124" s="34"/>
      <c r="H124" s="34"/>
      <c r="I124" s="34"/>
    </row>
    <row r="125" spans="1:9" ht="15.75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ht="15.75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ht="15.75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ht="15.75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5.75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5.75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5.75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15.75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15.75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ht="15.75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ht="15.75">
      <c r="A135" s="34"/>
      <c r="B135" s="34"/>
      <c r="C135" s="34"/>
      <c r="D135" s="34"/>
      <c r="E135" s="34"/>
      <c r="F135" s="34"/>
      <c r="G135" s="34"/>
      <c r="H135" s="34"/>
      <c r="I135" s="34"/>
    </row>
    <row r="136" spans="1:9" ht="15.75">
      <c r="A136" s="34"/>
      <c r="B136" s="34"/>
      <c r="C136" s="34"/>
      <c r="D136" s="34"/>
      <c r="E136" s="34"/>
      <c r="F136" s="34"/>
      <c r="G136" s="34"/>
      <c r="H136" s="34"/>
      <c r="I136" s="34"/>
    </row>
    <row r="137" spans="1:9" ht="15.75">
      <c r="A137" s="34"/>
      <c r="B137" s="34"/>
      <c r="C137" s="34"/>
      <c r="D137" s="34"/>
      <c r="E137" s="34"/>
      <c r="F137" s="34"/>
      <c r="G137" s="34"/>
      <c r="H137" s="34"/>
      <c r="I137" s="34"/>
    </row>
    <row r="138" spans="1:9" ht="15.75">
      <c r="A138" s="34"/>
      <c r="B138" s="34"/>
      <c r="C138" s="34"/>
      <c r="D138" s="34"/>
      <c r="E138" s="34"/>
      <c r="F138" s="34"/>
      <c r="G138" s="34"/>
      <c r="H138" s="34"/>
      <c r="I138" s="34"/>
    </row>
  </sheetData>
  <sheetProtection/>
  <mergeCells count="3">
    <mergeCell ref="C5:E5"/>
    <mergeCell ref="G5:I5"/>
    <mergeCell ref="A98:I9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showOutlineSymbols="0" zoomScale="87" zoomScaleNormal="87" zoomScalePageLayoutView="0" workbookViewId="0" topLeftCell="A1">
      <selection activeCell="A1" sqref="A1"/>
    </sheetView>
  </sheetViews>
  <sheetFormatPr defaultColWidth="11.6640625" defaultRowHeight="15"/>
  <cols>
    <col min="1" max="2" width="18.6640625" style="1" customWidth="1"/>
    <col min="3" max="4" width="13.6640625" style="1" customWidth="1"/>
    <col min="5" max="5" width="11.6640625" style="1" customWidth="1"/>
    <col min="6" max="6" width="4.21484375" style="1" customWidth="1"/>
    <col min="7" max="7" width="13.5546875" style="1" customWidth="1"/>
    <col min="8" max="16384" width="11.6640625" style="1" customWidth="1"/>
  </cols>
  <sheetData>
    <row r="1" spans="1:12" ht="20.25">
      <c r="A1" s="27" t="s">
        <v>64</v>
      </c>
      <c r="B1" s="2"/>
      <c r="C1" s="3"/>
      <c r="D1" s="3"/>
      <c r="E1" s="4"/>
      <c r="F1" s="3"/>
      <c r="G1" s="5"/>
      <c r="H1" s="5"/>
      <c r="I1" s="5"/>
      <c r="J1" s="5"/>
      <c r="K1" s="5"/>
      <c r="L1" s="5"/>
    </row>
    <row r="2" spans="1:12" ht="20.25">
      <c r="A2" s="28" t="s">
        <v>70</v>
      </c>
      <c r="B2" s="2"/>
      <c r="C2" s="3"/>
      <c r="D2" s="3"/>
      <c r="E2" s="5"/>
      <c r="F2" s="3"/>
      <c r="G2" s="5"/>
      <c r="H2" s="5"/>
      <c r="I2" s="5"/>
      <c r="J2" s="5"/>
      <c r="K2" s="5"/>
      <c r="L2" s="5"/>
    </row>
    <row r="3" spans="1:12" ht="20.25">
      <c r="A3" s="27" t="s">
        <v>0</v>
      </c>
      <c r="B3" s="2"/>
      <c r="C3" s="3"/>
      <c r="D3" s="3"/>
      <c r="E3" s="5"/>
      <c r="F3" s="5"/>
      <c r="G3" s="5"/>
      <c r="H3" s="5"/>
      <c r="I3" s="5"/>
      <c r="J3" s="5"/>
      <c r="K3" s="5"/>
      <c r="L3" s="5"/>
    </row>
    <row r="4" spans="1:12" ht="15.7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>
      <c r="A5" s="6"/>
      <c r="B5" s="7"/>
      <c r="C5" s="44" t="s">
        <v>60</v>
      </c>
      <c r="D5" s="44"/>
      <c r="E5" s="45"/>
      <c r="F5" s="8"/>
      <c r="G5" s="46" t="s">
        <v>61</v>
      </c>
      <c r="H5" s="47"/>
      <c r="I5" s="47"/>
      <c r="J5" s="5"/>
      <c r="K5" s="5"/>
      <c r="L5" s="5"/>
    </row>
    <row r="6" spans="1:12" ht="29.25">
      <c r="A6" s="3" t="s">
        <v>147</v>
      </c>
      <c r="B6" s="37" t="s">
        <v>146</v>
      </c>
      <c r="C6" s="38" t="s">
        <v>143</v>
      </c>
      <c r="D6" s="38" t="s">
        <v>144</v>
      </c>
      <c r="E6" s="39" t="s">
        <v>145</v>
      </c>
      <c r="F6" s="9"/>
      <c r="G6" s="38" t="s">
        <v>143</v>
      </c>
      <c r="H6" s="38" t="s">
        <v>144</v>
      </c>
      <c r="I6" s="39" t="s">
        <v>145</v>
      </c>
      <c r="J6" s="5"/>
      <c r="K6" s="5"/>
      <c r="L6" s="5"/>
    </row>
    <row r="7" spans="1:12" ht="15.75">
      <c r="A7" s="6"/>
      <c r="B7" s="5"/>
      <c r="C7" s="5"/>
      <c r="D7" s="10"/>
      <c r="E7" s="5"/>
      <c r="F7" s="5"/>
      <c r="G7" s="5"/>
      <c r="H7" s="11"/>
      <c r="I7" s="5"/>
      <c r="J7" s="5"/>
      <c r="K7" s="5"/>
      <c r="L7" s="5"/>
    </row>
    <row r="8" spans="1:12" ht="15.75">
      <c r="A8" s="3" t="s">
        <v>2</v>
      </c>
      <c r="B8" s="10">
        <f>SUM(B9:B69)</f>
        <v>1140000</v>
      </c>
      <c r="C8" s="10">
        <f>SUM(C9:C69)</f>
        <v>680000</v>
      </c>
      <c r="D8" s="12">
        <v>148</v>
      </c>
      <c r="E8" s="10">
        <f>SUM(E9:E69)</f>
        <v>100640000</v>
      </c>
      <c r="F8" s="10"/>
      <c r="G8" s="10">
        <f>SUM(G9:G67)</f>
        <v>450000</v>
      </c>
      <c r="H8" s="12">
        <v>18</v>
      </c>
      <c r="I8" s="10">
        <f>SUM(I9:I67)</f>
        <v>8100000</v>
      </c>
      <c r="J8" s="13"/>
      <c r="K8" s="5"/>
      <c r="L8" s="5"/>
    </row>
    <row r="9" spans="1:12" ht="15.75">
      <c r="A9" s="17" t="s">
        <v>3</v>
      </c>
      <c r="B9" s="18">
        <v>3400</v>
      </c>
      <c r="C9" s="18">
        <v>800</v>
      </c>
      <c r="D9" s="19">
        <v>160</v>
      </c>
      <c r="E9" s="18">
        <v>128000</v>
      </c>
      <c r="F9" s="20"/>
      <c r="G9" s="18">
        <v>2500</v>
      </c>
      <c r="H9" s="19">
        <v>18</v>
      </c>
      <c r="I9" s="18">
        <v>45000</v>
      </c>
      <c r="J9" s="13"/>
      <c r="K9" s="5"/>
      <c r="L9" s="5"/>
    </row>
    <row r="10" spans="1:12" ht="15.75">
      <c r="A10" s="17" t="s">
        <v>4</v>
      </c>
      <c r="B10" s="18" t="s">
        <v>65</v>
      </c>
      <c r="C10" s="18" t="s">
        <v>65</v>
      </c>
      <c r="D10" s="19" t="s">
        <v>65</v>
      </c>
      <c r="E10" s="18" t="s">
        <v>65</v>
      </c>
      <c r="F10" s="20"/>
      <c r="G10" s="18" t="s">
        <v>65</v>
      </c>
      <c r="H10" s="19" t="s">
        <v>65</v>
      </c>
      <c r="I10" s="18" t="s">
        <v>65</v>
      </c>
      <c r="J10" s="13"/>
      <c r="K10" s="5"/>
      <c r="L10" s="5"/>
    </row>
    <row r="11" spans="1:12" ht="15.75">
      <c r="A11" s="17" t="s">
        <v>5</v>
      </c>
      <c r="B11" s="18">
        <v>6400</v>
      </c>
      <c r="C11" s="18">
        <v>4600</v>
      </c>
      <c r="D11" s="19">
        <v>173.3</v>
      </c>
      <c r="E11" s="18">
        <v>797000</v>
      </c>
      <c r="F11" s="20"/>
      <c r="G11" s="18" t="s">
        <v>65</v>
      </c>
      <c r="H11" s="19" t="s">
        <v>65</v>
      </c>
      <c r="I11" s="18" t="s">
        <v>65</v>
      </c>
      <c r="J11" s="13"/>
      <c r="K11" s="5"/>
      <c r="L11" s="5"/>
    </row>
    <row r="12" spans="1:12" ht="15.75">
      <c r="A12" s="17" t="s">
        <v>6</v>
      </c>
      <c r="B12" s="18" t="s">
        <v>65</v>
      </c>
      <c r="C12" s="18" t="s">
        <v>65</v>
      </c>
      <c r="D12" s="19" t="s">
        <v>65</v>
      </c>
      <c r="E12" s="18" t="s">
        <v>65</v>
      </c>
      <c r="F12" s="20"/>
      <c r="G12" s="18">
        <v>13000</v>
      </c>
      <c r="H12" s="19">
        <v>16.5</v>
      </c>
      <c r="I12" s="18">
        <v>213000</v>
      </c>
      <c r="J12" s="13"/>
      <c r="K12" s="5"/>
      <c r="L12" s="5"/>
    </row>
    <row r="13" spans="1:12" ht="15.75">
      <c r="A13" s="17" t="s">
        <v>7</v>
      </c>
      <c r="B13" s="20">
        <v>67100</v>
      </c>
      <c r="C13" s="20">
        <v>41100</v>
      </c>
      <c r="D13" s="21">
        <v>160.3</v>
      </c>
      <c r="E13" s="20">
        <v>6589000</v>
      </c>
      <c r="F13" s="20"/>
      <c r="G13" s="18">
        <v>25900</v>
      </c>
      <c r="H13" s="19">
        <v>20</v>
      </c>
      <c r="I13" s="18">
        <v>517000</v>
      </c>
      <c r="J13" s="13"/>
      <c r="K13" s="5"/>
      <c r="L13" s="5"/>
    </row>
    <row r="14" spans="1:12" ht="15.75">
      <c r="A14" s="17" t="s">
        <v>8</v>
      </c>
      <c r="B14" s="18" t="s">
        <v>65</v>
      </c>
      <c r="C14" s="18" t="s">
        <v>65</v>
      </c>
      <c r="D14" s="19" t="s">
        <v>65</v>
      </c>
      <c r="E14" s="18" t="s">
        <v>65</v>
      </c>
      <c r="F14" s="20"/>
      <c r="G14" s="20">
        <v>13400</v>
      </c>
      <c r="H14" s="21">
        <v>18</v>
      </c>
      <c r="I14" s="20">
        <v>239000</v>
      </c>
      <c r="J14" s="13"/>
      <c r="K14" s="5"/>
      <c r="L14" s="5"/>
    </row>
    <row r="15" spans="1:12" ht="15.75">
      <c r="A15" s="17" t="s">
        <v>9</v>
      </c>
      <c r="B15" s="18" t="s">
        <v>65</v>
      </c>
      <c r="C15" s="18" t="s">
        <v>65</v>
      </c>
      <c r="D15" s="19" t="s">
        <v>65</v>
      </c>
      <c r="E15" s="18" t="s">
        <v>65</v>
      </c>
      <c r="F15" s="20"/>
      <c r="G15" s="18" t="s">
        <v>65</v>
      </c>
      <c r="H15" s="19" t="s">
        <v>65</v>
      </c>
      <c r="I15" s="18" t="s">
        <v>65</v>
      </c>
      <c r="J15" s="13"/>
      <c r="K15" s="5"/>
      <c r="L15" s="5"/>
    </row>
    <row r="16" spans="1:12" ht="15.75">
      <c r="A16" s="17" t="s">
        <v>10</v>
      </c>
      <c r="B16" s="18" t="s">
        <v>65</v>
      </c>
      <c r="C16" s="18" t="s">
        <v>65</v>
      </c>
      <c r="D16" s="19" t="s">
        <v>65</v>
      </c>
      <c r="E16" s="18" t="s">
        <v>65</v>
      </c>
      <c r="F16" s="20"/>
      <c r="G16" s="18">
        <v>8400</v>
      </c>
      <c r="H16" s="19">
        <v>17</v>
      </c>
      <c r="I16" s="18">
        <v>142000</v>
      </c>
      <c r="J16" s="13"/>
      <c r="K16" s="5"/>
      <c r="L16" s="5"/>
    </row>
    <row r="17" spans="1:12" ht="15.75">
      <c r="A17" s="17" t="s">
        <v>11</v>
      </c>
      <c r="B17" s="18" t="s">
        <v>65</v>
      </c>
      <c r="C17" s="18" t="s">
        <v>65</v>
      </c>
      <c r="D17" s="19" t="s">
        <v>65</v>
      </c>
      <c r="E17" s="18" t="s">
        <v>65</v>
      </c>
      <c r="F17" s="20"/>
      <c r="G17" s="18" t="s">
        <v>65</v>
      </c>
      <c r="H17" s="19" t="s">
        <v>65</v>
      </c>
      <c r="I17" s="18" t="s">
        <v>65</v>
      </c>
      <c r="J17" s="13"/>
      <c r="K17" s="5"/>
      <c r="L17" s="5"/>
    </row>
    <row r="18" spans="1:12" ht="15.75">
      <c r="A18" s="17" t="s">
        <v>12</v>
      </c>
      <c r="B18" s="18" t="s">
        <v>65</v>
      </c>
      <c r="C18" s="18" t="s">
        <v>65</v>
      </c>
      <c r="D18" s="19" t="s">
        <v>65</v>
      </c>
      <c r="E18" s="18" t="s">
        <v>65</v>
      </c>
      <c r="F18" s="5"/>
      <c r="G18" s="18">
        <v>5000</v>
      </c>
      <c r="H18" s="19">
        <v>20</v>
      </c>
      <c r="I18" s="18">
        <v>101000</v>
      </c>
      <c r="J18" s="13"/>
      <c r="K18" s="5"/>
      <c r="L18" s="5"/>
    </row>
    <row r="19" spans="1:12" ht="15.75">
      <c r="A19" s="17" t="s">
        <v>13</v>
      </c>
      <c r="B19" s="18">
        <v>17600</v>
      </c>
      <c r="C19" s="18">
        <v>8900</v>
      </c>
      <c r="D19" s="19">
        <v>136.4</v>
      </c>
      <c r="E19" s="18">
        <v>1214000</v>
      </c>
      <c r="F19" s="20"/>
      <c r="G19" s="18" t="s">
        <v>65</v>
      </c>
      <c r="H19" s="19" t="s">
        <v>65</v>
      </c>
      <c r="I19" s="18" t="s">
        <v>65</v>
      </c>
      <c r="J19" s="13"/>
      <c r="K19" s="5"/>
      <c r="L19" s="5"/>
    </row>
    <row r="20" spans="1:12" ht="15.75">
      <c r="A20" s="17" t="s">
        <v>14</v>
      </c>
      <c r="B20" s="18" t="s">
        <v>65</v>
      </c>
      <c r="C20" s="18" t="s">
        <v>65</v>
      </c>
      <c r="D20" s="19" t="s">
        <v>65</v>
      </c>
      <c r="E20" s="18" t="s">
        <v>65</v>
      </c>
      <c r="F20" s="20"/>
      <c r="G20" s="18">
        <v>4800</v>
      </c>
      <c r="H20" s="19">
        <v>17.5</v>
      </c>
      <c r="I20" s="18">
        <v>83000</v>
      </c>
      <c r="J20" s="13"/>
      <c r="K20" s="5"/>
      <c r="L20" s="5"/>
    </row>
    <row r="21" spans="1:12" ht="15.75">
      <c r="A21" s="17" t="s">
        <v>15</v>
      </c>
      <c r="B21" s="18" t="s">
        <v>65</v>
      </c>
      <c r="C21" s="18" t="s">
        <v>65</v>
      </c>
      <c r="D21" s="19" t="s">
        <v>65</v>
      </c>
      <c r="E21" s="18" t="s">
        <v>65</v>
      </c>
      <c r="F21" s="20"/>
      <c r="G21" s="18" t="s">
        <v>65</v>
      </c>
      <c r="H21" s="18" t="s">
        <v>65</v>
      </c>
      <c r="I21" s="18" t="s">
        <v>65</v>
      </c>
      <c r="J21" s="13"/>
      <c r="K21" s="5"/>
      <c r="L21" s="5"/>
    </row>
    <row r="22" spans="1:12" ht="15.75">
      <c r="A22" s="17" t="s">
        <v>16</v>
      </c>
      <c r="B22" s="18" t="s">
        <v>65</v>
      </c>
      <c r="C22" s="18" t="s">
        <v>65</v>
      </c>
      <c r="D22" s="19" t="s">
        <v>65</v>
      </c>
      <c r="E22" s="18" t="s">
        <v>65</v>
      </c>
      <c r="F22" s="5"/>
      <c r="G22" s="18">
        <v>11000</v>
      </c>
      <c r="H22" s="19">
        <v>17</v>
      </c>
      <c r="I22" s="18">
        <v>188000</v>
      </c>
      <c r="J22" s="13"/>
      <c r="K22" s="5"/>
      <c r="L22" s="5"/>
    </row>
    <row r="23" spans="1:12" ht="15.75">
      <c r="A23" s="17" t="s">
        <v>17</v>
      </c>
      <c r="B23" s="18" t="s">
        <v>65</v>
      </c>
      <c r="C23" s="18" t="s">
        <v>65</v>
      </c>
      <c r="D23" s="19" t="s">
        <v>65</v>
      </c>
      <c r="E23" s="18" t="s">
        <v>65</v>
      </c>
      <c r="F23" s="20"/>
      <c r="G23" s="18">
        <v>2100</v>
      </c>
      <c r="H23" s="19">
        <v>17</v>
      </c>
      <c r="I23" s="18">
        <v>36000</v>
      </c>
      <c r="J23" s="13"/>
      <c r="K23" s="5"/>
      <c r="L23" s="5"/>
    </row>
    <row r="24" spans="1:12" ht="15.75">
      <c r="A24" s="17" t="s">
        <v>18</v>
      </c>
      <c r="B24" s="18" t="s">
        <v>65</v>
      </c>
      <c r="C24" s="18" t="s">
        <v>65</v>
      </c>
      <c r="D24" s="19" t="s">
        <v>65</v>
      </c>
      <c r="E24" s="18" t="s">
        <v>65</v>
      </c>
      <c r="F24" s="20"/>
      <c r="G24" s="18" t="s">
        <v>65</v>
      </c>
      <c r="H24" s="19" t="s">
        <v>65</v>
      </c>
      <c r="I24" s="18" t="s">
        <v>65</v>
      </c>
      <c r="J24" s="13"/>
      <c r="K24" s="5"/>
      <c r="L24" s="5"/>
    </row>
    <row r="25" spans="1:12" ht="15.75">
      <c r="A25" s="17" t="s">
        <v>19</v>
      </c>
      <c r="B25" s="18">
        <v>3200</v>
      </c>
      <c r="C25" s="18">
        <v>1500</v>
      </c>
      <c r="D25" s="19">
        <v>156</v>
      </c>
      <c r="E25" s="18">
        <v>234000</v>
      </c>
      <c r="F25" s="20"/>
      <c r="G25" s="18">
        <v>1500</v>
      </c>
      <c r="H25" s="19">
        <v>16.5</v>
      </c>
      <c r="I25" s="18">
        <v>25000</v>
      </c>
      <c r="J25" s="13"/>
      <c r="K25" s="5"/>
      <c r="L25" s="5"/>
    </row>
    <row r="26" spans="1:12" ht="15.75">
      <c r="A26" s="17" t="s">
        <v>20</v>
      </c>
      <c r="B26" s="20">
        <v>55000</v>
      </c>
      <c r="C26" s="20">
        <v>35300</v>
      </c>
      <c r="D26" s="21">
        <v>147.2</v>
      </c>
      <c r="E26" s="20">
        <v>5195000</v>
      </c>
      <c r="F26" s="5"/>
      <c r="G26" s="18">
        <v>19700</v>
      </c>
      <c r="H26" s="19">
        <v>19</v>
      </c>
      <c r="I26" s="18">
        <v>372000</v>
      </c>
      <c r="J26" s="13"/>
      <c r="K26" s="5"/>
      <c r="L26" s="5"/>
    </row>
    <row r="27" spans="1:12" ht="15.75">
      <c r="A27" s="17" t="s">
        <v>21</v>
      </c>
      <c r="B27" s="18" t="s">
        <v>65</v>
      </c>
      <c r="C27" s="18" t="s">
        <v>65</v>
      </c>
      <c r="D27" s="19" t="s">
        <v>65</v>
      </c>
      <c r="E27" s="18" t="s">
        <v>65</v>
      </c>
      <c r="F27" s="20"/>
      <c r="G27" s="18" t="s">
        <v>65</v>
      </c>
      <c r="H27" s="19" t="s">
        <v>65</v>
      </c>
      <c r="I27" s="18" t="s">
        <v>65</v>
      </c>
      <c r="J27" s="13"/>
      <c r="K27" s="5"/>
      <c r="L27" s="5"/>
    </row>
    <row r="28" spans="1:12" ht="15.75">
      <c r="A28" s="17" t="s">
        <v>59</v>
      </c>
      <c r="B28" s="18" t="s">
        <v>65</v>
      </c>
      <c r="C28" s="18" t="s">
        <v>65</v>
      </c>
      <c r="D28" s="19" t="s">
        <v>65</v>
      </c>
      <c r="E28" s="18" t="s">
        <v>65</v>
      </c>
      <c r="F28" s="20"/>
      <c r="G28" s="18" t="s">
        <v>65</v>
      </c>
      <c r="H28" s="19" t="s">
        <v>65</v>
      </c>
      <c r="I28" s="18" t="s">
        <v>65</v>
      </c>
      <c r="J28" s="13"/>
      <c r="K28" s="5"/>
      <c r="L28" s="5"/>
    </row>
    <row r="29" spans="1:12" ht="15.75">
      <c r="A29" s="17" t="s">
        <v>22</v>
      </c>
      <c r="B29" s="18" t="s">
        <v>65</v>
      </c>
      <c r="C29" s="18" t="s">
        <v>65</v>
      </c>
      <c r="D29" s="19" t="s">
        <v>65</v>
      </c>
      <c r="E29" s="18" t="s">
        <v>65</v>
      </c>
      <c r="F29" s="20"/>
      <c r="G29" s="18" t="s">
        <v>65</v>
      </c>
      <c r="H29" s="19" t="s">
        <v>65</v>
      </c>
      <c r="I29" s="18" t="s">
        <v>65</v>
      </c>
      <c r="J29" s="13"/>
      <c r="K29" s="5"/>
      <c r="L29" s="5"/>
    </row>
    <row r="30" spans="1:12" ht="15.75">
      <c r="A30" s="17" t="s">
        <v>23</v>
      </c>
      <c r="B30" s="20">
        <v>43500</v>
      </c>
      <c r="C30" s="20">
        <v>25300</v>
      </c>
      <c r="D30" s="21">
        <v>133.6</v>
      </c>
      <c r="E30" s="20">
        <v>3380000</v>
      </c>
      <c r="F30" s="5"/>
      <c r="G30" s="18" t="s">
        <v>65</v>
      </c>
      <c r="H30" s="18" t="s">
        <v>65</v>
      </c>
      <c r="I30" s="18" t="s">
        <v>65</v>
      </c>
      <c r="J30" s="13"/>
      <c r="K30" s="5"/>
      <c r="L30" s="5"/>
    </row>
    <row r="31" spans="1:12" ht="15.75">
      <c r="A31" s="17" t="s">
        <v>24</v>
      </c>
      <c r="B31" s="18">
        <v>26300</v>
      </c>
      <c r="C31" s="18">
        <v>6400</v>
      </c>
      <c r="D31" s="19">
        <v>138</v>
      </c>
      <c r="E31" s="18">
        <v>883000</v>
      </c>
      <c r="F31" s="20"/>
      <c r="G31" s="18" t="s">
        <v>65</v>
      </c>
      <c r="H31" s="18" t="s">
        <v>65</v>
      </c>
      <c r="I31" s="18" t="s">
        <v>65</v>
      </c>
      <c r="J31" s="13"/>
      <c r="K31" s="5"/>
      <c r="L31" s="5"/>
    </row>
    <row r="32" spans="1:12" ht="15.75">
      <c r="A32" s="17" t="s">
        <v>25</v>
      </c>
      <c r="B32" s="18" t="s">
        <v>65</v>
      </c>
      <c r="C32" s="18" t="s">
        <v>65</v>
      </c>
      <c r="D32" s="18" t="s">
        <v>65</v>
      </c>
      <c r="E32" s="18" t="s">
        <v>65</v>
      </c>
      <c r="F32" s="20"/>
      <c r="G32" s="18">
        <v>19200</v>
      </c>
      <c r="H32" s="19">
        <v>19</v>
      </c>
      <c r="I32" s="18">
        <v>366000</v>
      </c>
      <c r="J32" s="13"/>
      <c r="K32" s="5"/>
      <c r="L32" s="5"/>
    </row>
    <row r="33" spans="1:12" ht="15.75">
      <c r="A33" s="17" t="s">
        <v>26</v>
      </c>
      <c r="B33" s="18">
        <v>31100</v>
      </c>
      <c r="C33" s="18">
        <v>17700</v>
      </c>
      <c r="D33" s="19">
        <v>134.5</v>
      </c>
      <c r="E33" s="18">
        <v>2380000</v>
      </c>
      <c r="F33" s="5"/>
      <c r="G33" s="18">
        <v>13300</v>
      </c>
      <c r="H33" s="19">
        <v>19</v>
      </c>
      <c r="I33" s="18">
        <v>250000</v>
      </c>
      <c r="J33" s="13"/>
      <c r="K33" s="5"/>
      <c r="L33" s="5"/>
    </row>
    <row r="34" spans="1:12" ht="15.75">
      <c r="A34" s="17" t="s">
        <v>27</v>
      </c>
      <c r="B34" s="18">
        <v>28900</v>
      </c>
      <c r="C34" s="18">
        <v>27400</v>
      </c>
      <c r="D34" s="19">
        <v>175.1</v>
      </c>
      <c r="E34" s="18">
        <v>4798000</v>
      </c>
      <c r="F34" s="5"/>
      <c r="G34" s="18">
        <v>1400</v>
      </c>
      <c r="H34" s="19">
        <v>15</v>
      </c>
      <c r="I34" s="18">
        <v>21000</v>
      </c>
      <c r="J34" s="13"/>
      <c r="K34" s="5"/>
      <c r="L34" s="5"/>
    </row>
    <row r="35" spans="1:12" ht="15.75">
      <c r="A35" s="17" t="s">
        <v>28</v>
      </c>
      <c r="B35" s="18" t="s">
        <v>65</v>
      </c>
      <c r="C35" s="18" t="s">
        <v>65</v>
      </c>
      <c r="D35" s="18" t="s">
        <v>65</v>
      </c>
      <c r="E35" s="18" t="s">
        <v>65</v>
      </c>
      <c r="F35" s="5"/>
      <c r="G35" s="20">
        <v>9500</v>
      </c>
      <c r="H35" s="21">
        <v>17</v>
      </c>
      <c r="I35" s="20">
        <v>162000</v>
      </c>
      <c r="J35" s="13"/>
      <c r="K35" s="5"/>
      <c r="L35" s="5"/>
    </row>
    <row r="36" spans="1:12" ht="15.75">
      <c r="A36" s="17" t="s">
        <v>29</v>
      </c>
      <c r="B36" s="18" t="s">
        <v>67</v>
      </c>
      <c r="C36" s="18" t="s">
        <v>67</v>
      </c>
      <c r="D36" s="18" t="s">
        <v>67</v>
      </c>
      <c r="E36" s="18" t="s">
        <v>67</v>
      </c>
      <c r="F36" s="20"/>
      <c r="G36" s="18" t="s">
        <v>67</v>
      </c>
      <c r="H36" s="18" t="s">
        <v>67</v>
      </c>
      <c r="I36" s="18" t="s">
        <v>67</v>
      </c>
      <c r="J36" s="13"/>
      <c r="K36" s="5"/>
      <c r="L36" s="5"/>
    </row>
    <row r="37" spans="1:12" ht="15.75">
      <c r="A37" s="17" t="s">
        <v>30</v>
      </c>
      <c r="B37" s="18">
        <v>31200</v>
      </c>
      <c r="C37" s="18">
        <v>24400</v>
      </c>
      <c r="D37" s="19">
        <v>150.9</v>
      </c>
      <c r="E37" s="18">
        <v>3683000</v>
      </c>
      <c r="F37" s="20"/>
      <c r="G37" s="18">
        <v>6700</v>
      </c>
      <c r="H37" s="19">
        <v>18.5</v>
      </c>
      <c r="I37" s="18">
        <v>124000</v>
      </c>
      <c r="J37" s="13"/>
      <c r="K37" s="5"/>
      <c r="L37" s="5"/>
    </row>
    <row r="38" spans="1:12" ht="15.75">
      <c r="A38" s="17" t="s">
        <v>31</v>
      </c>
      <c r="B38" s="20">
        <v>39900</v>
      </c>
      <c r="C38" s="20">
        <v>27400</v>
      </c>
      <c r="D38" s="21">
        <v>151.8</v>
      </c>
      <c r="E38" s="20">
        <v>4159000</v>
      </c>
      <c r="F38" s="5"/>
      <c r="G38" s="20">
        <v>11700</v>
      </c>
      <c r="H38" s="21">
        <v>17.5</v>
      </c>
      <c r="I38" s="20">
        <v>205000</v>
      </c>
      <c r="J38" s="13"/>
      <c r="K38" s="5"/>
      <c r="L38" s="5"/>
    </row>
    <row r="39" spans="1:12" ht="15.75">
      <c r="A39" s="17" t="s">
        <v>32</v>
      </c>
      <c r="B39" s="20">
        <v>36800</v>
      </c>
      <c r="C39" s="20">
        <v>25300</v>
      </c>
      <c r="D39" s="21">
        <v>151.2</v>
      </c>
      <c r="E39" s="20">
        <v>3826000</v>
      </c>
      <c r="F39" s="5"/>
      <c r="G39" s="18" t="s">
        <v>65</v>
      </c>
      <c r="H39" s="19" t="s">
        <v>65</v>
      </c>
      <c r="I39" s="18" t="s">
        <v>65</v>
      </c>
      <c r="J39" s="13"/>
      <c r="K39" s="5"/>
      <c r="L39" s="5"/>
    </row>
    <row r="40" spans="1:12" ht="15.75">
      <c r="A40" s="17" t="s">
        <v>33</v>
      </c>
      <c r="B40" s="18">
        <v>42100</v>
      </c>
      <c r="C40" s="18">
        <v>29700</v>
      </c>
      <c r="D40" s="19">
        <v>168.4</v>
      </c>
      <c r="E40" s="18">
        <v>5001000</v>
      </c>
      <c r="F40" s="20"/>
      <c r="G40" s="18" t="s">
        <v>65</v>
      </c>
      <c r="H40" s="19" t="s">
        <v>65</v>
      </c>
      <c r="I40" s="18" t="s">
        <v>65</v>
      </c>
      <c r="J40" s="13"/>
      <c r="K40" s="5"/>
      <c r="L40" s="5"/>
    </row>
    <row r="41" spans="1:12" ht="15.75">
      <c r="A41" s="17" t="s">
        <v>34</v>
      </c>
      <c r="B41" s="18" t="s">
        <v>65</v>
      </c>
      <c r="C41" s="18" t="s">
        <v>65</v>
      </c>
      <c r="D41" s="19" t="s">
        <v>65</v>
      </c>
      <c r="E41" s="18" t="s">
        <v>65</v>
      </c>
      <c r="F41" s="20"/>
      <c r="G41" s="18">
        <v>3200</v>
      </c>
      <c r="H41" s="19">
        <v>16.5</v>
      </c>
      <c r="I41" s="18">
        <v>53000</v>
      </c>
      <c r="J41" s="13"/>
      <c r="K41" s="5"/>
      <c r="L41" s="5"/>
    </row>
    <row r="42" spans="1:12" ht="15.75">
      <c r="A42" s="17" t="s">
        <v>35</v>
      </c>
      <c r="B42" s="18" t="s">
        <v>65</v>
      </c>
      <c r="C42" s="18" t="s">
        <v>65</v>
      </c>
      <c r="D42" s="19" t="s">
        <v>65</v>
      </c>
      <c r="E42" s="18" t="s">
        <v>65</v>
      </c>
      <c r="F42" s="20"/>
      <c r="G42" s="18" t="s">
        <v>65</v>
      </c>
      <c r="H42" s="19" t="s">
        <v>65</v>
      </c>
      <c r="I42" s="18" t="s">
        <v>65</v>
      </c>
      <c r="J42" s="13"/>
      <c r="K42" s="5"/>
      <c r="L42" s="5"/>
    </row>
    <row r="43" spans="1:12" ht="15.75">
      <c r="A43" s="17" t="s">
        <v>36</v>
      </c>
      <c r="B43" s="18" t="s">
        <v>65</v>
      </c>
      <c r="C43" s="18" t="s">
        <v>65</v>
      </c>
      <c r="D43" s="19" t="s">
        <v>65</v>
      </c>
      <c r="E43" s="18" t="s">
        <v>65</v>
      </c>
      <c r="F43" s="20"/>
      <c r="G43" s="18" t="s">
        <v>65</v>
      </c>
      <c r="H43" s="19" t="s">
        <v>65</v>
      </c>
      <c r="I43" s="18" t="s">
        <v>65</v>
      </c>
      <c r="J43" s="13"/>
      <c r="K43" s="5"/>
      <c r="L43" s="5"/>
    </row>
    <row r="44" spans="1:12" ht="15.75">
      <c r="A44" s="17" t="s">
        <v>37</v>
      </c>
      <c r="B44" s="18">
        <v>18400</v>
      </c>
      <c r="C44" s="18">
        <v>9500</v>
      </c>
      <c r="D44" s="19">
        <v>143.4</v>
      </c>
      <c r="E44" s="18">
        <v>1362000</v>
      </c>
      <c r="F44" s="20"/>
      <c r="G44" s="18">
        <v>8700</v>
      </c>
      <c r="H44" s="19">
        <v>18.5</v>
      </c>
      <c r="I44" s="18">
        <v>160000</v>
      </c>
      <c r="J44" s="13"/>
      <c r="K44" s="5"/>
      <c r="L44" s="5"/>
    </row>
    <row r="45" spans="1:12" ht="15.75">
      <c r="A45" s="17" t="s">
        <v>38</v>
      </c>
      <c r="B45" s="18" t="s">
        <v>65</v>
      </c>
      <c r="C45" s="18" t="s">
        <v>65</v>
      </c>
      <c r="D45" s="19" t="s">
        <v>65</v>
      </c>
      <c r="E45" s="18" t="s">
        <v>65</v>
      </c>
      <c r="F45" s="20"/>
      <c r="G45" s="18" t="s">
        <v>65</v>
      </c>
      <c r="H45" s="19" t="s">
        <v>65</v>
      </c>
      <c r="I45" s="18" t="s">
        <v>65</v>
      </c>
      <c r="J45" s="13"/>
      <c r="K45" s="5"/>
      <c r="L45" s="5"/>
    </row>
    <row r="46" spans="1:12" ht="15.75">
      <c r="A46" s="17" t="s">
        <v>39</v>
      </c>
      <c r="B46" s="18">
        <v>13400</v>
      </c>
      <c r="C46" s="18">
        <v>9200</v>
      </c>
      <c r="D46" s="19">
        <v>152.1</v>
      </c>
      <c r="E46" s="18">
        <v>1399000</v>
      </c>
      <c r="F46" s="20"/>
      <c r="G46" s="18" t="s">
        <v>65</v>
      </c>
      <c r="H46" s="19" t="s">
        <v>65</v>
      </c>
      <c r="I46" s="18" t="s">
        <v>65</v>
      </c>
      <c r="J46" s="13"/>
      <c r="K46" s="5"/>
      <c r="L46" s="5"/>
    </row>
    <row r="47" spans="1:12" ht="15.75">
      <c r="A47" s="17" t="s">
        <v>40</v>
      </c>
      <c r="B47" s="18" t="s">
        <v>65</v>
      </c>
      <c r="C47" s="18" t="s">
        <v>65</v>
      </c>
      <c r="D47" s="19" t="s">
        <v>65</v>
      </c>
      <c r="E47" s="18" t="s">
        <v>65</v>
      </c>
      <c r="F47" s="20"/>
      <c r="G47" s="18" t="s">
        <v>65</v>
      </c>
      <c r="H47" s="19" t="s">
        <v>65</v>
      </c>
      <c r="I47" s="18" t="s">
        <v>65</v>
      </c>
      <c r="J47" s="13"/>
      <c r="K47" s="5"/>
      <c r="L47" s="5"/>
    </row>
    <row r="48" spans="1:12" ht="15.75">
      <c r="A48" s="17" t="s">
        <v>41</v>
      </c>
      <c r="B48" s="18">
        <v>39700</v>
      </c>
      <c r="C48" s="18">
        <v>14300</v>
      </c>
      <c r="D48" s="19">
        <v>139.9</v>
      </c>
      <c r="E48" s="18">
        <v>2000000</v>
      </c>
      <c r="F48" s="20"/>
      <c r="G48" s="18">
        <v>25100</v>
      </c>
      <c r="H48" s="19">
        <v>17.5</v>
      </c>
      <c r="I48" s="18">
        <v>440000</v>
      </c>
      <c r="J48" s="13"/>
      <c r="K48" s="5"/>
      <c r="L48" s="5"/>
    </row>
    <row r="49" spans="1:12" ht="15.75">
      <c r="A49" s="17" t="s">
        <v>42</v>
      </c>
      <c r="B49" s="18">
        <v>10900</v>
      </c>
      <c r="C49" s="18">
        <v>5000</v>
      </c>
      <c r="D49" s="19">
        <v>141</v>
      </c>
      <c r="E49" s="18">
        <v>705000</v>
      </c>
      <c r="F49" s="20"/>
      <c r="G49" s="18">
        <v>5700</v>
      </c>
      <c r="H49" s="19">
        <v>18</v>
      </c>
      <c r="I49" s="18">
        <v>102000</v>
      </c>
      <c r="J49" s="13"/>
      <c r="K49" s="5"/>
      <c r="L49" s="5"/>
    </row>
    <row r="50" spans="1:12" ht="15.75">
      <c r="A50" s="17" t="s">
        <v>43</v>
      </c>
      <c r="B50" s="18" t="s">
        <v>65</v>
      </c>
      <c r="C50" s="18" t="s">
        <v>65</v>
      </c>
      <c r="D50" s="19" t="s">
        <v>65</v>
      </c>
      <c r="E50" s="18" t="s">
        <v>65</v>
      </c>
      <c r="F50" s="20"/>
      <c r="G50" s="18">
        <v>300</v>
      </c>
      <c r="H50" s="19">
        <v>16.5</v>
      </c>
      <c r="I50" s="18">
        <v>5000</v>
      </c>
      <c r="J50" s="13"/>
      <c r="K50" s="5"/>
      <c r="L50" s="5"/>
    </row>
    <row r="51" spans="1:12" ht="15.75">
      <c r="A51" s="17" t="s">
        <v>44</v>
      </c>
      <c r="B51" s="18" t="s">
        <v>65</v>
      </c>
      <c r="C51" s="18" t="s">
        <v>65</v>
      </c>
      <c r="D51" s="18" t="s">
        <v>65</v>
      </c>
      <c r="E51" s="18" t="s">
        <v>65</v>
      </c>
      <c r="F51" s="20"/>
      <c r="G51" s="18" t="s">
        <v>65</v>
      </c>
      <c r="H51" s="18" t="s">
        <v>65</v>
      </c>
      <c r="I51" s="18" t="s">
        <v>65</v>
      </c>
      <c r="J51" s="13"/>
      <c r="K51" s="5"/>
      <c r="L51" s="5"/>
    </row>
    <row r="52" spans="1:12" ht="15.75">
      <c r="A52" s="17" t="s">
        <v>45</v>
      </c>
      <c r="B52" s="18">
        <v>6400</v>
      </c>
      <c r="C52" s="18">
        <v>1800</v>
      </c>
      <c r="D52" s="19">
        <v>144.4</v>
      </c>
      <c r="E52" s="18">
        <v>260000</v>
      </c>
      <c r="F52" s="20"/>
      <c r="G52" s="18" t="s">
        <v>65</v>
      </c>
      <c r="H52" s="19" t="s">
        <v>65</v>
      </c>
      <c r="I52" s="18" t="s">
        <v>65</v>
      </c>
      <c r="J52" s="13"/>
      <c r="K52" s="5"/>
      <c r="L52" s="5"/>
    </row>
    <row r="53" spans="1:12" ht="15.75">
      <c r="A53" s="17" t="s">
        <v>46</v>
      </c>
      <c r="B53" s="18" t="s">
        <v>65</v>
      </c>
      <c r="C53" s="18" t="s">
        <v>65</v>
      </c>
      <c r="D53" s="19" t="s">
        <v>65</v>
      </c>
      <c r="E53" s="18" t="s">
        <v>65</v>
      </c>
      <c r="F53" s="20"/>
      <c r="G53" s="18" t="s">
        <v>65</v>
      </c>
      <c r="H53" s="19" t="s">
        <v>65</v>
      </c>
      <c r="I53" s="18" t="s">
        <v>65</v>
      </c>
      <c r="J53" s="13"/>
      <c r="K53" s="5"/>
      <c r="L53" s="5"/>
    </row>
    <row r="54" spans="1:12" ht="15.75">
      <c r="A54" s="17" t="s">
        <v>47</v>
      </c>
      <c r="B54" s="20">
        <v>44100</v>
      </c>
      <c r="C54" s="20">
        <v>24500</v>
      </c>
      <c r="D54" s="21">
        <v>130.8</v>
      </c>
      <c r="E54" s="20">
        <v>3204000</v>
      </c>
      <c r="F54" s="5"/>
      <c r="G54" s="18" t="s">
        <v>65</v>
      </c>
      <c r="H54" s="19" t="s">
        <v>65</v>
      </c>
      <c r="I54" s="18" t="s">
        <v>65</v>
      </c>
      <c r="J54" s="13"/>
      <c r="K54" s="5"/>
      <c r="L54" s="5"/>
    </row>
    <row r="55" spans="1:12" ht="15.75">
      <c r="A55" s="17" t="s">
        <v>48</v>
      </c>
      <c r="B55" s="18" t="s">
        <v>65</v>
      </c>
      <c r="C55" s="18" t="s">
        <v>65</v>
      </c>
      <c r="D55" s="19" t="s">
        <v>65</v>
      </c>
      <c r="E55" s="18" t="s">
        <v>65</v>
      </c>
      <c r="F55" s="20"/>
      <c r="G55" s="18" t="s">
        <v>65</v>
      </c>
      <c r="H55" s="19" t="s">
        <v>65</v>
      </c>
      <c r="I55" s="18" t="s">
        <v>65</v>
      </c>
      <c r="J55" s="13"/>
      <c r="K55" s="5"/>
      <c r="L55" s="5"/>
    </row>
    <row r="56" spans="1:12" ht="15.75">
      <c r="A56" s="17" t="s">
        <v>49</v>
      </c>
      <c r="B56" s="18" t="s">
        <v>65</v>
      </c>
      <c r="C56" s="18" t="s">
        <v>65</v>
      </c>
      <c r="D56" s="19" t="s">
        <v>65</v>
      </c>
      <c r="E56" s="18" t="s">
        <v>65</v>
      </c>
      <c r="F56" s="20"/>
      <c r="G56" s="18" t="s">
        <v>65</v>
      </c>
      <c r="H56" s="19" t="s">
        <v>65</v>
      </c>
      <c r="I56" s="18" t="s">
        <v>65</v>
      </c>
      <c r="J56" s="13"/>
      <c r="K56" s="5"/>
      <c r="L56" s="5"/>
    </row>
    <row r="57" spans="1:12" ht="15.75">
      <c r="A57" s="17" t="s">
        <v>50</v>
      </c>
      <c r="B57" s="18">
        <v>9300</v>
      </c>
      <c r="C57" s="18">
        <v>4200</v>
      </c>
      <c r="D57" s="19">
        <v>141</v>
      </c>
      <c r="E57" s="18">
        <v>592000</v>
      </c>
      <c r="F57" s="20"/>
      <c r="G57" s="20">
        <v>5000</v>
      </c>
      <c r="H57" s="21">
        <v>17</v>
      </c>
      <c r="I57" s="20">
        <v>86000</v>
      </c>
      <c r="J57" s="13"/>
      <c r="K57" s="5"/>
      <c r="L57" s="5"/>
    </row>
    <row r="58" spans="1:12" ht="15.75">
      <c r="A58" s="17" t="s">
        <v>51</v>
      </c>
      <c r="B58" s="18" t="s">
        <v>65</v>
      </c>
      <c r="C58" s="18" t="s">
        <v>65</v>
      </c>
      <c r="D58" s="19" t="s">
        <v>65</v>
      </c>
      <c r="E58" s="18" t="s">
        <v>65</v>
      </c>
      <c r="F58" s="20"/>
      <c r="G58" s="18">
        <v>9700</v>
      </c>
      <c r="H58" s="19">
        <v>18.5</v>
      </c>
      <c r="I58" s="18">
        <v>181000</v>
      </c>
      <c r="J58" s="13"/>
      <c r="K58" s="5"/>
      <c r="L58" s="5"/>
    </row>
    <row r="59" spans="1:12" ht="15.75">
      <c r="A59" s="17" t="s">
        <v>52</v>
      </c>
      <c r="B59" s="18">
        <v>1700</v>
      </c>
      <c r="C59" s="18">
        <v>1500</v>
      </c>
      <c r="D59" s="19">
        <v>153.3</v>
      </c>
      <c r="E59" s="18">
        <v>230000</v>
      </c>
      <c r="F59" s="20"/>
      <c r="G59" s="18">
        <v>200</v>
      </c>
      <c r="H59" s="19">
        <v>15</v>
      </c>
      <c r="I59" s="18">
        <v>3000</v>
      </c>
      <c r="J59" s="13"/>
      <c r="K59" s="5"/>
      <c r="L59" s="5"/>
    </row>
    <row r="60" spans="1:12" ht="15.75">
      <c r="A60" s="17" t="s">
        <v>53</v>
      </c>
      <c r="B60" s="18" t="s">
        <v>65</v>
      </c>
      <c r="C60" s="18" t="s">
        <v>65</v>
      </c>
      <c r="D60" s="19" t="s">
        <v>65</v>
      </c>
      <c r="E60" s="18" t="s">
        <v>65</v>
      </c>
      <c r="F60" s="20"/>
      <c r="G60" s="18" t="s">
        <v>65</v>
      </c>
      <c r="H60" s="19" t="s">
        <v>65</v>
      </c>
      <c r="I60" s="18" t="s">
        <v>65</v>
      </c>
      <c r="J60" s="13"/>
      <c r="K60" s="5"/>
      <c r="L60" s="5"/>
    </row>
    <row r="61" spans="1:12" ht="15.75">
      <c r="A61" s="17" t="s">
        <v>54</v>
      </c>
      <c r="B61" s="18" t="s">
        <v>65</v>
      </c>
      <c r="C61" s="18" t="s">
        <v>65</v>
      </c>
      <c r="D61" s="19" t="s">
        <v>65</v>
      </c>
      <c r="E61" s="18" t="s">
        <v>65</v>
      </c>
      <c r="F61" s="20"/>
      <c r="G61" s="18">
        <v>23800</v>
      </c>
      <c r="H61" s="19">
        <v>18.5</v>
      </c>
      <c r="I61" s="18">
        <v>442000</v>
      </c>
      <c r="J61" s="13"/>
      <c r="K61" s="5"/>
      <c r="L61" s="5"/>
    </row>
    <row r="62" spans="1:12" ht="15.75">
      <c r="A62" s="17" t="s">
        <v>55</v>
      </c>
      <c r="B62" s="20">
        <v>35000</v>
      </c>
      <c r="C62" s="20">
        <v>29200</v>
      </c>
      <c r="D62" s="21">
        <v>151</v>
      </c>
      <c r="E62" s="20">
        <v>4410000</v>
      </c>
      <c r="F62" s="5"/>
      <c r="G62" s="18">
        <v>5800</v>
      </c>
      <c r="H62" s="19">
        <v>19</v>
      </c>
      <c r="I62" s="18">
        <v>109000</v>
      </c>
      <c r="J62" s="13"/>
      <c r="K62" s="5"/>
      <c r="L62" s="5"/>
    </row>
    <row r="63" spans="1:12" ht="15.75">
      <c r="A63" s="17" t="s">
        <v>56</v>
      </c>
      <c r="B63" s="18" t="s">
        <v>65</v>
      </c>
      <c r="C63" s="18" t="s">
        <v>65</v>
      </c>
      <c r="D63" s="19" t="s">
        <v>65</v>
      </c>
      <c r="E63" s="18" t="s">
        <v>65</v>
      </c>
      <c r="F63" s="20"/>
      <c r="G63" s="18" t="s">
        <v>65</v>
      </c>
      <c r="H63" s="19" t="s">
        <v>65</v>
      </c>
      <c r="I63" s="18" t="s">
        <v>65</v>
      </c>
      <c r="J63" s="13"/>
      <c r="K63" s="5"/>
      <c r="L63" s="5"/>
    </row>
    <row r="64" spans="1:12" ht="15.75">
      <c r="A64" s="17" t="s">
        <v>57</v>
      </c>
      <c r="B64" s="18" t="s">
        <v>65</v>
      </c>
      <c r="C64" s="18" t="s">
        <v>65</v>
      </c>
      <c r="D64" s="19" t="s">
        <v>65</v>
      </c>
      <c r="E64" s="18" t="s">
        <v>65</v>
      </c>
      <c r="F64" s="5"/>
      <c r="G64" s="20">
        <v>29100</v>
      </c>
      <c r="H64" s="21">
        <v>19</v>
      </c>
      <c r="I64" s="20">
        <v>557000</v>
      </c>
      <c r="J64" s="13"/>
      <c r="K64" s="5"/>
      <c r="L64" s="5"/>
    </row>
    <row r="65" spans="1:12" ht="15.75">
      <c r="A65" s="17" t="s">
        <v>58</v>
      </c>
      <c r="B65" s="20">
        <v>14100</v>
      </c>
      <c r="C65" s="20">
        <v>11700</v>
      </c>
      <c r="D65" s="21">
        <v>168.3</v>
      </c>
      <c r="E65" s="20">
        <v>1969000</v>
      </c>
      <c r="F65" s="20"/>
      <c r="G65" s="18" t="s">
        <v>65</v>
      </c>
      <c r="H65" s="19" t="s">
        <v>65</v>
      </c>
      <c r="I65" s="18" t="s">
        <v>65</v>
      </c>
      <c r="J65" s="13"/>
      <c r="K65" s="5"/>
      <c r="L65" s="5"/>
    </row>
    <row r="66" spans="1:12" ht="15.75">
      <c r="A66" s="17"/>
      <c r="B66" s="13"/>
      <c r="C66" s="14"/>
      <c r="D66" s="15"/>
      <c r="E66" s="14"/>
      <c r="F66" s="14"/>
      <c r="G66" s="14"/>
      <c r="H66" s="15"/>
      <c r="I66" s="14"/>
      <c r="J66" s="13"/>
      <c r="K66" s="5"/>
      <c r="L66" s="5"/>
    </row>
    <row r="67" spans="1:12" ht="15.75">
      <c r="A67" s="17" t="s">
        <v>63</v>
      </c>
      <c r="B67" s="14">
        <f>221200+50100+63900+70400+21800+36300</f>
        <v>463700</v>
      </c>
      <c r="C67" s="14">
        <f>155300+28500+23500+36500+9500+20300</f>
        <v>273600</v>
      </c>
      <c r="D67" s="15">
        <f>+(155.2+130.7+142.6+113.6+136+138.9)/6</f>
        <v>136.16666666666666</v>
      </c>
      <c r="E67" s="14">
        <f>24104000+3725000+3350000+4145000+1292000+2820000</f>
        <v>39436000</v>
      </c>
      <c r="F67" s="14"/>
      <c r="G67" s="14">
        <f>36100+28700+20600+31600+9500+26700+8500+2600</f>
        <v>164300</v>
      </c>
      <c r="H67" s="15">
        <f>+(18+18+18.5+17+16.5+17+17.5+17)/8</f>
        <v>17.4375</v>
      </c>
      <c r="I67" s="14">
        <f>456000+149000+44000+647000+513000+376000+530000+158000</f>
        <v>2873000</v>
      </c>
      <c r="J67" s="13"/>
      <c r="K67" s="5"/>
      <c r="L67" s="5"/>
    </row>
    <row r="68" spans="1:12" ht="15.75">
      <c r="A68" s="17"/>
      <c r="B68" s="14"/>
      <c r="C68" s="14"/>
      <c r="D68" s="15"/>
      <c r="E68" s="14"/>
      <c r="F68" s="14"/>
      <c r="G68" s="14"/>
      <c r="H68" s="15"/>
      <c r="I68" s="14"/>
      <c r="J68" s="13"/>
      <c r="K68" s="5"/>
      <c r="L68" s="5"/>
    </row>
    <row r="69" spans="1:12" ht="15.75">
      <c r="A69" s="17" t="s">
        <v>69</v>
      </c>
      <c r="B69" s="14">
        <v>50800</v>
      </c>
      <c r="C69" s="14">
        <v>19700</v>
      </c>
      <c r="D69" s="15">
        <v>142.4</v>
      </c>
      <c r="E69" s="14">
        <v>2806000</v>
      </c>
      <c r="F69" s="14"/>
      <c r="G69" s="14">
        <v>0</v>
      </c>
      <c r="H69" s="15">
        <v>0</v>
      </c>
      <c r="I69" s="14">
        <v>0</v>
      </c>
      <c r="J69" s="13"/>
      <c r="K69" s="5"/>
      <c r="L69" s="5"/>
    </row>
    <row r="70" spans="1:12" ht="15.75">
      <c r="A70" s="22"/>
      <c r="B70" s="6"/>
      <c r="C70" s="23"/>
      <c r="D70" s="23"/>
      <c r="E70" s="23"/>
      <c r="F70" s="23"/>
      <c r="G70" s="23"/>
      <c r="H70" s="24"/>
      <c r="I70" s="23"/>
      <c r="J70" s="13"/>
      <c r="K70" s="5"/>
      <c r="L70" s="5"/>
    </row>
    <row r="71" spans="1:12" ht="15.75">
      <c r="A71" s="5" t="s">
        <v>66</v>
      </c>
      <c r="B71" s="5"/>
      <c r="C71" s="13"/>
      <c r="D71" s="13"/>
      <c r="E71" s="13"/>
      <c r="F71" s="13"/>
      <c r="G71" s="13"/>
      <c r="H71" s="16"/>
      <c r="I71" s="13"/>
      <c r="J71" s="13"/>
      <c r="K71" s="5"/>
      <c r="L71" s="5"/>
    </row>
    <row r="72" spans="1:12" ht="15.75">
      <c r="A72" s="5" t="s">
        <v>68</v>
      </c>
      <c r="B72" s="5"/>
      <c r="C72" s="13"/>
      <c r="D72" s="13"/>
      <c r="E72" s="13"/>
      <c r="F72" s="13"/>
      <c r="G72" s="13"/>
      <c r="H72" s="16"/>
      <c r="I72" s="13"/>
      <c r="J72" s="13"/>
      <c r="K72" s="5"/>
      <c r="L72" s="5"/>
    </row>
    <row r="73" spans="1:12" ht="15.75">
      <c r="A73" s="5"/>
      <c r="B73" s="5"/>
      <c r="C73" s="13"/>
      <c r="D73" s="13"/>
      <c r="E73" s="13"/>
      <c r="F73" s="25"/>
      <c r="G73" s="25"/>
      <c r="H73" s="26"/>
      <c r="I73" s="25"/>
      <c r="J73" s="13"/>
      <c r="K73" s="5"/>
      <c r="L73" s="5"/>
    </row>
    <row r="74" spans="1:12" ht="51.75" customHeight="1">
      <c r="A74" s="48" t="s">
        <v>73</v>
      </c>
      <c r="B74" s="48"/>
      <c r="C74" s="48"/>
      <c r="D74" s="48"/>
      <c r="E74" s="48"/>
      <c r="F74" s="48"/>
      <c r="G74" s="48"/>
      <c r="H74" s="48"/>
      <c r="I74" s="48"/>
      <c r="J74" s="13"/>
      <c r="K74" s="5"/>
      <c r="L74" s="5"/>
    </row>
    <row r="75" spans="1:12" ht="15.75">
      <c r="A75" s="3" t="s">
        <v>71</v>
      </c>
      <c r="B75" s="3"/>
      <c r="C75" s="25"/>
      <c r="D75" s="25"/>
      <c r="E75" s="25"/>
      <c r="F75" s="25"/>
      <c r="G75" s="25"/>
      <c r="H75" s="16"/>
      <c r="I75" s="13"/>
      <c r="J75" s="13"/>
      <c r="K75" s="5"/>
      <c r="L75" s="5"/>
    </row>
    <row r="76" spans="1:12" ht="15.75">
      <c r="A76" s="3" t="s">
        <v>72</v>
      </c>
      <c r="B76" s="5"/>
      <c r="C76" s="13"/>
      <c r="D76" s="13"/>
      <c r="E76" s="13"/>
      <c r="F76" s="13"/>
      <c r="G76" s="13"/>
      <c r="H76" s="16"/>
      <c r="I76" s="13"/>
      <c r="J76" s="13"/>
      <c r="K76" s="5"/>
      <c r="L76" s="5"/>
    </row>
    <row r="77" spans="1:12" ht="15.75">
      <c r="A77" s="5"/>
      <c r="B77" s="5"/>
      <c r="C77" s="13"/>
      <c r="D77" s="13"/>
      <c r="E77" s="13"/>
      <c r="F77" s="13"/>
      <c r="G77" s="13"/>
      <c r="H77" s="16"/>
      <c r="I77" s="13"/>
      <c r="J77" s="13"/>
      <c r="K77" s="5"/>
      <c r="L77" s="5"/>
    </row>
    <row r="78" spans="1:12" ht="15.75">
      <c r="A78" s="5"/>
      <c r="B78" s="5"/>
      <c r="C78" s="13"/>
      <c r="D78" s="13"/>
      <c r="E78" s="13"/>
      <c r="F78" s="13"/>
      <c r="G78" s="13"/>
      <c r="H78" s="16"/>
      <c r="I78" s="13"/>
      <c r="J78" s="13"/>
      <c r="K78" s="5"/>
      <c r="L78" s="5"/>
    </row>
    <row r="79" spans="1:12" ht="15.75">
      <c r="A79" s="5"/>
      <c r="B79" s="5"/>
      <c r="C79" s="13"/>
      <c r="D79" s="13"/>
      <c r="E79" s="13"/>
      <c r="F79" s="13"/>
      <c r="G79" s="13"/>
      <c r="H79" s="16"/>
      <c r="I79" s="13"/>
      <c r="J79" s="13"/>
      <c r="K79" s="5"/>
      <c r="L79" s="5"/>
    </row>
    <row r="80" spans="1:12" ht="15.75">
      <c r="A80" s="5"/>
      <c r="B80" s="5"/>
      <c r="C80" s="13"/>
      <c r="D80" s="13"/>
      <c r="E80" s="13"/>
      <c r="F80" s="13"/>
      <c r="G80" s="13"/>
      <c r="H80" s="16"/>
      <c r="I80" s="13"/>
      <c r="J80" s="13"/>
      <c r="K80" s="5"/>
      <c r="L80" s="5"/>
    </row>
    <row r="81" spans="1:12" ht="15.75">
      <c r="A81" s="5"/>
      <c r="B81" s="5"/>
      <c r="C81" s="13"/>
      <c r="D81" s="13"/>
      <c r="E81" s="13"/>
      <c r="F81" s="13"/>
      <c r="G81" s="13"/>
      <c r="H81" s="16"/>
      <c r="I81" s="13"/>
      <c r="J81" s="13"/>
      <c r="K81" s="5"/>
      <c r="L81" s="5"/>
    </row>
    <row r="82" spans="1:12" ht="15.75">
      <c r="A82" s="5"/>
      <c r="B82" s="5"/>
      <c r="C82" s="13"/>
      <c r="D82" s="13"/>
      <c r="E82" s="13"/>
      <c r="F82" s="13"/>
      <c r="G82" s="13"/>
      <c r="H82" s="16"/>
      <c r="I82" s="13"/>
      <c r="J82" s="13"/>
      <c r="K82" s="5"/>
      <c r="L82" s="5"/>
    </row>
    <row r="83" spans="1:12" ht="15.75">
      <c r="A83" s="5"/>
      <c r="B83" s="5"/>
      <c r="C83" s="13"/>
      <c r="D83" s="13"/>
      <c r="E83" s="13"/>
      <c r="F83" s="13"/>
      <c r="G83" s="13"/>
      <c r="H83" s="16"/>
      <c r="I83" s="13"/>
      <c r="J83" s="13"/>
      <c r="K83" s="5"/>
      <c r="L83" s="5"/>
    </row>
    <row r="84" spans="1:12" ht="15.75">
      <c r="A84" s="5"/>
      <c r="B84" s="5"/>
      <c r="C84" s="13"/>
      <c r="D84" s="13"/>
      <c r="E84" s="13"/>
      <c r="F84" s="13"/>
      <c r="G84" s="13"/>
      <c r="H84" s="16"/>
      <c r="I84" s="13"/>
      <c r="J84" s="13"/>
      <c r="K84" s="5"/>
      <c r="L84" s="5"/>
    </row>
    <row r="85" spans="1:12" ht="15.75">
      <c r="A85" s="5"/>
      <c r="B85" s="5"/>
      <c r="C85" s="13"/>
      <c r="D85" s="13"/>
      <c r="E85" s="13"/>
      <c r="F85" s="13"/>
      <c r="G85" s="13"/>
      <c r="H85" s="16"/>
      <c r="I85" s="13"/>
      <c r="J85" s="13"/>
      <c r="K85" s="5"/>
      <c r="L85" s="5"/>
    </row>
    <row r="86" spans="1:12" ht="15.75">
      <c r="A86" s="5"/>
      <c r="B86" s="5"/>
      <c r="C86" s="13"/>
      <c r="D86" s="13"/>
      <c r="E86" s="13"/>
      <c r="F86" s="13"/>
      <c r="G86" s="13"/>
      <c r="H86" s="16"/>
      <c r="I86" s="13"/>
      <c r="J86" s="13"/>
      <c r="K86" s="5"/>
      <c r="L86" s="5"/>
    </row>
    <row r="87" spans="1:12" ht="15.75">
      <c r="A87" s="5"/>
      <c r="B87" s="5"/>
      <c r="C87" s="13"/>
      <c r="D87" s="13"/>
      <c r="E87" s="13"/>
      <c r="F87" s="13"/>
      <c r="G87" s="13"/>
      <c r="H87" s="16"/>
      <c r="I87" s="13"/>
      <c r="J87" s="13"/>
      <c r="K87" s="5"/>
      <c r="L87" s="5"/>
    </row>
    <row r="88" spans="1:12" ht="15.75">
      <c r="A88" s="5"/>
      <c r="B88" s="5"/>
      <c r="C88" s="13"/>
      <c r="D88" s="13"/>
      <c r="E88" s="13"/>
      <c r="F88" s="13"/>
      <c r="G88" s="13"/>
      <c r="H88" s="16"/>
      <c r="I88" s="13"/>
      <c r="J88" s="13"/>
      <c r="K88" s="5"/>
      <c r="L88" s="5"/>
    </row>
    <row r="89" spans="1:12" ht="15.75">
      <c r="A89" s="5"/>
      <c r="B89" s="5"/>
      <c r="C89" s="13"/>
      <c r="D89" s="13"/>
      <c r="E89" s="13"/>
      <c r="F89" s="13"/>
      <c r="G89" s="13"/>
      <c r="H89" s="16"/>
      <c r="I89" s="13"/>
      <c r="J89" s="13"/>
      <c r="K89" s="5"/>
      <c r="L89" s="5"/>
    </row>
    <row r="90" spans="1:12" ht="15.75">
      <c r="A90" s="5"/>
      <c r="B90" s="5"/>
      <c r="C90" s="13"/>
      <c r="D90" s="13"/>
      <c r="E90" s="13"/>
      <c r="F90" s="13"/>
      <c r="G90" s="13"/>
      <c r="H90" s="16"/>
      <c r="I90" s="13"/>
      <c r="J90" s="13"/>
      <c r="K90" s="5"/>
      <c r="L90" s="5"/>
    </row>
    <row r="91" spans="1:12" ht="15.75">
      <c r="A91" s="5"/>
      <c r="B91" s="5"/>
      <c r="C91" s="13"/>
      <c r="D91" s="13"/>
      <c r="E91" s="13"/>
      <c r="F91" s="13"/>
      <c r="G91" s="13"/>
      <c r="H91" s="16"/>
      <c r="I91" s="13"/>
      <c r="J91" s="13"/>
      <c r="K91" s="5"/>
      <c r="L91" s="5"/>
    </row>
    <row r="92" spans="1:12" ht="15.75">
      <c r="A92" s="5"/>
      <c r="B92" s="5"/>
      <c r="C92" s="13"/>
      <c r="D92" s="13"/>
      <c r="E92" s="13"/>
      <c r="F92" s="13"/>
      <c r="G92" s="13"/>
      <c r="H92" s="16"/>
      <c r="I92" s="13"/>
      <c r="J92" s="13"/>
      <c r="K92" s="5"/>
      <c r="L92" s="5"/>
    </row>
    <row r="93" spans="1:12" ht="15.75">
      <c r="A93" s="5"/>
      <c r="B93" s="5"/>
      <c r="C93" s="13"/>
      <c r="D93" s="13"/>
      <c r="E93" s="13"/>
      <c r="F93" s="13"/>
      <c r="G93" s="13"/>
      <c r="H93" s="16"/>
      <c r="I93" s="13"/>
      <c r="J93" s="13"/>
      <c r="K93" s="5"/>
      <c r="L93" s="5"/>
    </row>
    <row r="94" spans="1:12" ht="15.75">
      <c r="A94" s="5"/>
      <c r="B94" s="5"/>
      <c r="C94" s="13"/>
      <c r="D94" s="13"/>
      <c r="E94" s="13"/>
      <c r="F94" s="13"/>
      <c r="G94" s="13"/>
      <c r="H94" s="16"/>
      <c r="I94" s="13"/>
      <c r="J94" s="13"/>
      <c r="K94" s="5"/>
      <c r="L94" s="5"/>
    </row>
    <row r="95" spans="1:12" ht="15.75">
      <c r="A95" s="5"/>
      <c r="B95" s="5"/>
      <c r="C95" s="13"/>
      <c r="D95" s="13"/>
      <c r="E95" s="13"/>
      <c r="F95" s="13"/>
      <c r="G95" s="13"/>
      <c r="H95" s="13"/>
      <c r="I95" s="13"/>
      <c r="J95" s="13"/>
      <c r="K95" s="5"/>
      <c r="L95" s="5"/>
    </row>
    <row r="96" spans="1:12" ht="15.75">
      <c r="A96" s="5"/>
      <c r="B96" s="5"/>
      <c r="C96" s="13"/>
      <c r="D96" s="13"/>
      <c r="E96" s="13"/>
      <c r="F96" s="13"/>
      <c r="G96" s="13"/>
      <c r="H96" s="13"/>
      <c r="I96" s="13"/>
      <c r="J96" s="13"/>
      <c r="K96" s="5"/>
      <c r="L96" s="5"/>
    </row>
  </sheetData>
  <sheetProtection/>
  <mergeCells count="3">
    <mergeCell ref="C5:E5"/>
    <mergeCell ref="G5:I5"/>
    <mergeCell ref="A74:I74"/>
  </mergeCells>
  <printOptions/>
  <pageMargins left="0.5" right="0.5" top="0.75" bottom="0.75" header="0" footer="0"/>
  <pageSetup fitToHeight="2" fitToWidth="1" horizontalDpi="600" verticalDpi="6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5" width="13.77734375" style="0" customWidth="1"/>
    <col min="6" max="6" width="2.77734375" style="0" customWidth="1"/>
  </cols>
  <sheetData>
    <row r="1" spans="1:9" ht="20.25">
      <c r="A1" s="27" t="s">
        <v>64</v>
      </c>
      <c r="B1" s="2"/>
      <c r="C1" s="3"/>
      <c r="D1" s="3"/>
      <c r="E1" s="4"/>
      <c r="F1" s="3"/>
      <c r="G1" s="5"/>
      <c r="H1" s="5"/>
      <c r="I1" s="5"/>
    </row>
    <row r="2" spans="1:9" ht="20.25">
      <c r="A2" s="28" t="s">
        <v>150</v>
      </c>
      <c r="B2" s="2"/>
      <c r="C2" s="3"/>
      <c r="D2" s="3"/>
      <c r="E2" s="5"/>
      <c r="F2" s="3"/>
      <c r="G2" s="5"/>
      <c r="H2" s="5"/>
      <c r="I2" s="5"/>
    </row>
    <row r="3" spans="1:9" ht="20.25">
      <c r="A3" s="27" t="s">
        <v>0</v>
      </c>
      <c r="B3" s="2"/>
      <c r="C3" s="3"/>
      <c r="D3" s="3"/>
      <c r="E3" s="5"/>
      <c r="F3" s="5"/>
      <c r="G3" s="5"/>
      <c r="H3" s="5"/>
      <c r="I3" s="5"/>
    </row>
    <row r="4" spans="1:9" ht="1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5">
      <c r="A5" s="6"/>
      <c r="B5" s="7"/>
      <c r="C5" s="44" t="s">
        <v>60</v>
      </c>
      <c r="D5" s="44"/>
      <c r="E5" s="45"/>
      <c r="F5" s="8"/>
      <c r="G5" s="46" t="s">
        <v>61</v>
      </c>
      <c r="H5" s="47"/>
      <c r="I5" s="47"/>
    </row>
    <row r="6" spans="1:9" ht="28.5">
      <c r="A6" s="3" t="s">
        <v>147</v>
      </c>
      <c r="B6" s="37" t="s">
        <v>146</v>
      </c>
      <c r="C6" s="38" t="s">
        <v>143</v>
      </c>
      <c r="D6" s="38" t="s">
        <v>144</v>
      </c>
      <c r="E6" s="39" t="s">
        <v>145</v>
      </c>
      <c r="F6" s="9"/>
      <c r="G6" s="38" t="s">
        <v>143</v>
      </c>
      <c r="H6" s="38" t="s">
        <v>144</v>
      </c>
      <c r="I6" s="39" t="s">
        <v>145</v>
      </c>
    </row>
    <row r="7" spans="1:9" ht="15">
      <c r="A7" s="6"/>
      <c r="B7" s="5"/>
      <c r="C7" s="5"/>
      <c r="D7" s="10"/>
      <c r="E7" s="5"/>
      <c r="F7" s="5"/>
      <c r="G7" s="5"/>
      <c r="H7" s="11"/>
      <c r="I7" s="5"/>
    </row>
    <row r="8" spans="1:9" ht="15">
      <c r="A8" s="3" t="s">
        <v>2</v>
      </c>
      <c r="B8" s="10">
        <f>SUM(B9:B67)</f>
        <v>1173500</v>
      </c>
      <c r="C8" s="10">
        <f>SUM(C9:C67)</f>
        <v>680000</v>
      </c>
      <c r="D8" s="12">
        <v>133</v>
      </c>
      <c r="E8" s="10">
        <f>SUM(E9:E67)</f>
        <v>91120000</v>
      </c>
      <c r="F8" s="10"/>
      <c r="G8" s="10">
        <f>SUM(G9:G67)</f>
        <v>475000</v>
      </c>
      <c r="H8" s="12">
        <v>16</v>
      </c>
      <c r="I8" s="10">
        <f>SUM(I9:I67)</f>
        <v>8075000</v>
      </c>
    </row>
    <row r="9" spans="1:9" ht="15">
      <c r="A9" s="17" t="s">
        <v>3</v>
      </c>
      <c r="B9" s="18">
        <v>4100</v>
      </c>
      <c r="C9" s="18">
        <v>2300</v>
      </c>
      <c r="D9" s="19">
        <v>123.9</v>
      </c>
      <c r="E9" s="18">
        <v>285000</v>
      </c>
      <c r="F9" s="20"/>
      <c r="G9" s="18">
        <v>1600</v>
      </c>
      <c r="H9" s="40">
        <v>18</v>
      </c>
      <c r="I9" s="18">
        <v>28800</v>
      </c>
    </row>
    <row r="10" spans="1:9" ht="15">
      <c r="A10" s="17" t="s">
        <v>4</v>
      </c>
      <c r="B10" s="18" t="s">
        <v>65</v>
      </c>
      <c r="C10" s="18" t="s">
        <v>65</v>
      </c>
      <c r="D10" s="19" t="s">
        <v>65</v>
      </c>
      <c r="E10" s="18" t="s">
        <v>65</v>
      </c>
      <c r="F10" s="20"/>
      <c r="G10" s="18">
        <v>2900</v>
      </c>
      <c r="H10" s="40">
        <v>17</v>
      </c>
      <c r="I10" s="18">
        <v>49000</v>
      </c>
    </row>
    <row r="11" spans="1:9" ht="15">
      <c r="A11" s="17" t="s">
        <v>5</v>
      </c>
      <c r="B11" s="18">
        <v>6900</v>
      </c>
      <c r="C11" s="18">
        <v>3500</v>
      </c>
      <c r="D11" s="19">
        <v>101.4</v>
      </c>
      <c r="E11" s="18">
        <v>355000</v>
      </c>
      <c r="F11" s="20"/>
      <c r="G11" s="18" t="s">
        <v>65</v>
      </c>
      <c r="H11" s="40" t="s">
        <v>65</v>
      </c>
      <c r="I11" s="18" t="s">
        <v>65</v>
      </c>
    </row>
    <row r="12" spans="1:9" ht="15">
      <c r="A12" s="17" t="s">
        <v>6</v>
      </c>
      <c r="B12" s="18" t="s">
        <v>65</v>
      </c>
      <c r="C12" s="18" t="s">
        <v>65</v>
      </c>
      <c r="D12" s="19" t="s">
        <v>65</v>
      </c>
      <c r="E12" s="18" t="s">
        <v>65</v>
      </c>
      <c r="F12" s="20"/>
      <c r="G12" s="18">
        <v>10300</v>
      </c>
      <c r="H12" s="40">
        <v>20</v>
      </c>
      <c r="I12" s="18">
        <v>208000</v>
      </c>
    </row>
    <row r="13" spans="1:9" ht="15">
      <c r="A13" s="17" t="s">
        <v>7</v>
      </c>
      <c r="B13" s="20">
        <v>64900</v>
      </c>
      <c r="C13" s="20">
        <v>38700</v>
      </c>
      <c r="D13" s="21">
        <v>143.6</v>
      </c>
      <c r="E13" s="20">
        <v>5558000</v>
      </c>
      <c r="F13" s="20"/>
      <c r="G13" s="20">
        <v>26000</v>
      </c>
      <c r="H13" s="41">
        <v>17</v>
      </c>
      <c r="I13" s="20">
        <v>441000</v>
      </c>
    </row>
    <row r="14" spans="1:9" ht="15">
      <c r="A14" s="17" t="s">
        <v>8</v>
      </c>
      <c r="B14" s="20">
        <v>24700</v>
      </c>
      <c r="C14" s="20">
        <v>12400</v>
      </c>
      <c r="D14" s="21">
        <v>137.3</v>
      </c>
      <c r="E14" s="20">
        <v>1702000</v>
      </c>
      <c r="F14" s="20"/>
      <c r="G14" s="20">
        <v>12200</v>
      </c>
      <c r="H14" s="41">
        <v>18.5</v>
      </c>
      <c r="I14" s="20">
        <v>224000</v>
      </c>
    </row>
    <row r="15" spans="1:9" ht="15">
      <c r="A15" s="17" t="s">
        <v>9</v>
      </c>
      <c r="B15" s="18">
        <v>5800</v>
      </c>
      <c r="C15" s="18">
        <v>4000</v>
      </c>
      <c r="D15" s="19">
        <v>124.3</v>
      </c>
      <c r="E15" s="18">
        <v>497000</v>
      </c>
      <c r="F15" s="20"/>
      <c r="G15" s="18" t="s">
        <v>65</v>
      </c>
      <c r="H15" s="40" t="s">
        <v>65</v>
      </c>
      <c r="I15" s="18" t="s">
        <v>65</v>
      </c>
    </row>
    <row r="16" spans="1:9" ht="15">
      <c r="A16" s="17" t="s">
        <v>10</v>
      </c>
      <c r="B16" s="18">
        <v>16100</v>
      </c>
      <c r="C16" s="18">
        <v>7500</v>
      </c>
      <c r="D16" s="19">
        <v>116.5</v>
      </c>
      <c r="E16" s="18">
        <v>874000</v>
      </c>
      <c r="F16" s="20"/>
      <c r="G16" s="18" t="s">
        <v>65</v>
      </c>
      <c r="H16" s="40" t="s">
        <v>65</v>
      </c>
      <c r="I16" s="18" t="s">
        <v>65</v>
      </c>
    </row>
    <row r="17" spans="1:9" ht="15">
      <c r="A17" s="17" t="s">
        <v>11</v>
      </c>
      <c r="B17" s="18">
        <v>25500</v>
      </c>
      <c r="C17" s="18">
        <v>10800</v>
      </c>
      <c r="D17" s="19">
        <v>170.4</v>
      </c>
      <c r="E17" s="18">
        <v>1840000</v>
      </c>
      <c r="F17" s="20"/>
      <c r="G17" s="18">
        <v>14500</v>
      </c>
      <c r="H17" s="40">
        <v>20</v>
      </c>
      <c r="I17" s="18">
        <v>291000</v>
      </c>
    </row>
    <row r="18" spans="1:9" ht="15">
      <c r="A18" s="17" t="s">
        <v>12</v>
      </c>
      <c r="B18" s="20">
        <v>14300</v>
      </c>
      <c r="C18" s="20">
        <v>10100</v>
      </c>
      <c r="D18" s="21">
        <v>118.3</v>
      </c>
      <c r="E18" s="20">
        <v>1195000</v>
      </c>
      <c r="F18" s="5"/>
      <c r="G18" s="21">
        <v>3890</v>
      </c>
      <c r="H18" s="41">
        <v>18.5</v>
      </c>
      <c r="I18" s="20">
        <v>72000</v>
      </c>
    </row>
    <row r="19" spans="1:9" ht="15">
      <c r="A19" s="17" t="s">
        <v>13</v>
      </c>
      <c r="B19" s="18">
        <v>18000</v>
      </c>
      <c r="C19" s="18">
        <v>8300</v>
      </c>
      <c r="D19" s="19">
        <v>136.5</v>
      </c>
      <c r="E19" s="18">
        <v>1133000</v>
      </c>
      <c r="F19" s="20"/>
      <c r="G19" s="18">
        <v>9640</v>
      </c>
      <c r="H19" s="40">
        <v>16.5</v>
      </c>
      <c r="I19" s="18">
        <v>161000</v>
      </c>
    </row>
    <row r="20" spans="1:9" ht="15">
      <c r="A20" s="17" t="s">
        <v>14</v>
      </c>
      <c r="B20" s="18">
        <v>7300</v>
      </c>
      <c r="C20" s="18">
        <v>1400</v>
      </c>
      <c r="D20" s="19">
        <v>139.3</v>
      </c>
      <c r="E20" s="18">
        <v>195000</v>
      </c>
      <c r="F20" s="20"/>
      <c r="G20" s="18">
        <v>5900</v>
      </c>
      <c r="H20" s="40">
        <v>14</v>
      </c>
      <c r="I20" s="18">
        <v>84000</v>
      </c>
    </row>
    <row r="21" spans="1:9" ht="15">
      <c r="A21" s="17" t="s">
        <v>15</v>
      </c>
      <c r="B21" s="18">
        <v>7200</v>
      </c>
      <c r="C21" s="18">
        <v>6150</v>
      </c>
      <c r="D21" s="19">
        <v>138.9</v>
      </c>
      <c r="E21" s="18">
        <v>854000</v>
      </c>
      <c r="F21" s="20"/>
      <c r="G21" s="18">
        <v>750</v>
      </c>
      <c r="H21" s="40">
        <v>18.5</v>
      </c>
      <c r="I21" s="18">
        <v>14000</v>
      </c>
    </row>
    <row r="22" spans="1:9" ht="15">
      <c r="A22" s="17" t="s">
        <v>16</v>
      </c>
      <c r="B22" s="18">
        <v>27200</v>
      </c>
      <c r="C22" s="18">
        <v>15200</v>
      </c>
      <c r="D22" s="19">
        <v>113</v>
      </c>
      <c r="E22" s="18">
        <v>1718000</v>
      </c>
      <c r="F22" s="5"/>
      <c r="G22" s="18">
        <v>10600</v>
      </c>
      <c r="H22" s="40">
        <v>16</v>
      </c>
      <c r="I22" s="18">
        <v>170000</v>
      </c>
    </row>
    <row r="23" spans="1:9" ht="15">
      <c r="A23" s="17" t="s">
        <v>17</v>
      </c>
      <c r="B23" s="18" t="s">
        <v>65</v>
      </c>
      <c r="C23" s="18" t="s">
        <v>65</v>
      </c>
      <c r="D23" s="18" t="s">
        <v>65</v>
      </c>
      <c r="E23" s="18" t="s">
        <v>65</v>
      </c>
      <c r="F23" s="20"/>
      <c r="G23" s="18" t="s">
        <v>65</v>
      </c>
      <c r="H23" s="40" t="s">
        <v>65</v>
      </c>
      <c r="I23" s="18" t="s">
        <v>65</v>
      </c>
    </row>
    <row r="24" spans="1:9" ht="15">
      <c r="A24" s="17" t="s">
        <v>18</v>
      </c>
      <c r="B24" s="18" t="s">
        <v>65</v>
      </c>
      <c r="C24" s="18" t="s">
        <v>65</v>
      </c>
      <c r="D24" s="18" t="s">
        <v>65</v>
      </c>
      <c r="E24" s="18" t="s">
        <v>65</v>
      </c>
      <c r="F24" s="20"/>
      <c r="G24" s="18">
        <v>11100</v>
      </c>
      <c r="H24" s="40">
        <v>17</v>
      </c>
      <c r="I24" s="18">
        <v>191000</v>
      </c>
    </row>
    <row r="25" spans="1:9" ht="15">
      <c r="A25" s="17" t="s">
        <v>19</v>
      </c>
      <c r="B25" s="18">
        <v>3100</v>
      </c>
      <c r="C25" s="18">
        <v>1250</v>
      </c>
      <c r="D25" s="19">
        <v>84</v>
      </c>
      <c r="E25" s="18">
        <v>105000</v>
      </c>
      <c r="F25" s="20"/>
      <c r="G25" s="18">
        <v>1700</v>
      </c>
      <c r="H25" s="40">
        <v>14.5</v>
      </c>
      <c r="I25" s="18">
        <v>25000</v>
      </c>
    </row>
    <row r="26" spans="1:9" ht="15">
      <c r="A26" s="17" t="s">
        <v>20</v>
      </c>
      <c r="B26" s="20">
        <v>53500</v>
      </c>
      <c r="C26" s="20">
        <v>26500</v>
      </c>
      <c r="D26" s="21">
        <v>142</v>
      </c>
      <c r="E26" s="20">
        <v>3762000</v>
      </c>
      <c r="F26" s="5"/>
      <c r="G26" s="20">
        <v>26400</v>
      </c>
      <c r="H26" s="41">
        <v>16</v>
      </c>
      <c r="I26" s="20">
        <v>426000</v>
      </c>
    </row>
    <row r="27" spans="1:9" ht="15">
      <c r="A27" s="17" t="s">
        <v>21</v>
      </c>
      <c r="B27" s="18" t="s">
        <v>65</v>
      </c>
      <c r="C27" s="18" t="s">
        <v>65</v>
      </c>
      <c r="D27" s="18" t="s">
        <v>65</v>
      </c>
      <c r="E27" s="18" t="s">
        <v>65</v>
      </c>
      <c r="F27" s="20"/>
      <c r="G27" s="18">
        <v>300</v>
      </c>
      <c r="H27" s="19">
        <v>18.5</v>
      </c>
      <c r="I27" s="18">
        <v>5500</v>
      </c>
    </row>
    <row r="28" spans="1:9" ht="15">
      <c r="A28" s="17" t="s">
        <v>59</v>
      </c>
      <c r="B28" s="18" t="s">
        <v>65</v>
      </c>
      <c r="C28" s="18" t="s">
        <v>65</v>
      </c>
      <c r="D28" s="18" t="s">
        <v>65</v>
      </c>
      <c r="E28" s="18" t="s">
        <v>65</v>
      </c>
      <c r="F28" s="20"/>
      <c r="G28" s="18" t="s">
        <v>65</v>
      </c>
      <c r="H28" s="18" t="s">
        <v>65</v>
      </c>
      <c r="I28" s="18" t="s">
        <v>65</v>
      </c>
    </row>
    <row r="29" spans="1:9" ht="15">
      <c r="A29" s="17" t="s">
        <v>22</v>
      </c>
      <c r="B29" s="13">
        <v>21200</v>
      </c>
      <c r="C29" s="13">
        <v>8000</v>
      </c>
      <c r="D29" s="16">
        <v>126.3</v>
      </c>
      <c r="E29" s="13">
        <v>1010000</v>
      </c>
      <c r="F29" s="13"/>
      <c r="G29" s="13">
        <v>12900</v>
      </c>
      <c r="H29" s="16">
        <v>15.5</v>
      </c>
      <c r="I29" s="13">
        <v>198000</v>
      </c>
    </row>
    <row r="30" spans="1:9" ht="15">
      <c r="A30" s="17" t="s">
        <v>23</v>
      </c>
      <c r="B30" s="20">
        <v>44000</v>
      </c>
      <c r="C30" s="20">
        <v>19000</v>
      </c>
      <c r="D30" s="21">
        <v>124.6</v>
      </c>
      <c r="E30" s="20">
        <v>2367000</v>
      </c>
      <c r="F30" s="5"/>
      <c r="G30" s="18">
        <v>23600</v>
      </c>
      <c r="H30" s="40">
        <v>15</v>
      </c>
      <c r="I30" s="18">
        <v>358000</v>
      </c>
    </row>
    <row r="31" spans="1:9" ht="15">
      <c r="A31" s="17" t="s">
        <v>24</v>
      </c>
      <c r="B31" s="18">
        <v>27500</v>
      </c>
      <c r="C31" s="18">
        <v>9500</v>
      </c>
      <c r="D31" s="19">
        <v>128.2</v>
      </c>
      <c r="E31" s="18">
        <v>1218000</v>
      </c>
      <c r="F31" s="20"/>
      <c r="G31" s="18">
        <v>17900</v>
      </c>
      <c r="H31" s="40">
        <v>16.5</v>
      </c>
      <c r="I31" s="18">
        <v>297000</v>
      </c>
    </row>
    <row r="32" spans="1:9" ht="15">
      <c r="A32" s="17" t="s">
        <v>25</v>
      </c>
      <c r="B32" s="18">
        <v>68900</v>
      </c>
      <c r="C32" s="18">
        <v>45700</v>
      </c>
      <c r="D32" s="19">
        <v>153.6</v>
      </c>
      <c r="E32" s="18">
        <v>7020000</v>
      </c>
      <c r="F32" s="20"/>
      <c r="G32" s="18">
        <v>23000</v>
      </c>
      <c r="H32" s="40">
        <v>19.5</v>
      </c>
      <c r="I32" s="18">
        <v>444000</v>
      </c>
    </row>
    <row r="33" spans="1:9" ht="15">
      <c r="A33" s="17" t="s">
        <v>26</v>
      </c>
      <c r="B33" s="20">
        <v>31000</v>
      </c>
      <c r="C33" s="20">
        <v>17400</v>
      </c>
      <c r="D33" s="21">
        <v>129.2</v>
      </c>
      <c r="E33" s="20">
        <v>2248000</v>
      </c>
      <c r="F33" s="5"/>
      <c r="G33" s="20">
        <v>12900</v>
      </c>
      <c r="H33" s="41">
        <v>14</v>
      </c>
      <c r="I33" s="20">
        <v>182000</v>
      </c>
    </row>
    <row r="34" spans="1:9" ht="15">
      <c r="A34" s="17" t="s">
        <v>27</v>
      </c>
      <c r="B34" s="18">
        <v>31700</v>
      </c>
      <c r="C34" s="18">
        <v>29400</v>
      </c>
      <c r="D34" s="19">
        <v>131.5</v>
      </c>
      <c r="E34" s="18">
        <v>3865000</v>
      </c>
      <c r="F34" s="5"/>
      <c r="G34" s="18">
        <v>2180</v>
      </c>
      <c r="H34" s="40">
        <v>14</v>
      </c>
      <c r="I34" s="18">
        <v>30000</v>
      </c>
    </row>
    <row r="35" spans="1:9" ht="15">
      <c r="A35" s="17" t="s">
        <v>28</v>
      </c>
      <c r="B35" s="20">
        <v>20100</v>
      </c>
      <c r="C35" s="20">
        <v>9950</v>
      </c>
      <c r="D35" s="21">
        <v>125.1</v>
      </c>
      <c r="E35" s="20">
        <v>1245000</v>
      </c>
      <c r="F35" s="5"/>
      <c r="G35" s="20">
        <v>9200</v>
      </c>
      <c r="H35" s="41">
        <v>15</v>
      </c>
      <c r="I35" s="20">
        <v>137000</v>
      </c>
    </row>
    <row r="36" spans="1:9" ht="15">
      <c r="A36" s="17" t="s">
        <v>29</v>
      </c>
      <c r="B36" s="18" t="s">
        <v>151</v>
      </c>
      <c r="C36" s="18" t="s">
        <v>151</v>
      </c>
      <c r="D36" s="18" t="s">
        <v>151</v>
      </c>
      <c r="E36" s="18" t="s">
        <v>151</v>
      </c>
      <c r="F36" s="20"/>
      <c r="G36" s="18" t="s">
        <v>151</v>
      </c>
      <c r="H36" s="18" t="s">
        <v>151</v>
      </c>
      <c r="I36" s="18" t="s">
        <v>151</v>
      </c>
    </row>
    <row r="37" spans="1:9" ht="15">
      <c r="A37" s="17" t="s">
        <v>30</v>
      </c>
      <c r="B37" s="18">
        <v>38900</v>
      </c>
      <c r="C37" s="18">
        <v>31500</v>
      </c>
      <c r="D37" s="19">
        <v>119.2</v>
      </c>
      <c r="E37" s="18">
        <v>3756000</v>
      </c>
      <c r="F37" s="20"/>
      <c r="G37" s="18">
        <v>7240</v>
      </c>
      <c r="H37" s="40">
        <v>16</v>
      </c>
      <c r="I37" s="18">
        <v>116000</v>
      </c>
    </row>
    <row r="38" spans="1:9" ht="15">
      <c r="A38" s="17" t="s">
        <v>31</v>
      </c>
      <c r="B38" s="20">
        <v>37200</v>
      </c>
      <c r="C38" s="20">
        <v>20500</v>
      </c>
      <c r="D38" s="21">
        <v>137.3</v>
      </c>
      <c r="E38" s="20">
        <v>2814000</v>
      </c>
      <c r="F38" s="5"/>
      <c r="G38" s="20">
        <v>16700</v>
      </c>
      <c r="H38" s="41">
        <v>17</v>
      </c>
      <c r="I38" s="20">
        <v>280000</v>
      </c>
    </row>
    <row r="39" spans="1:9" ht="15">
      <c r="A39" s="17" t="s">
        <v>32</v>
      </c>
      <c r="B39" s="20">
        <v>37800</v>
      </c>
      <c r="C39" s="20">
        <v>25400</v>
      </c>
      <c r="D39" s="21">
        <v>121.7</v>
      </c>
      <c r="E39" s="20">
        <v>3091000</v>
      </c>
      <c r="F39" s="5"/>
      <c r="G39" s="20">
        <v>12000</v>
      </c>
      <c r="H39" s="41">
        <v>18</v>
      </c>
      <c r="I39" s="20">
        <v>218000</v>
      </c>
    </row>
    <row r="40" spans="1:9" ht="15">
      <c r="A40" s="17" t="s">
        <v>33</v>
      </c>
      <c r="B40" s="18">
        <v>47800</v>
      </c>
      <c r="C40" s="18">
        <v>36800</v>
      </c>
      <c r="D40" s="19">
        <v>141.2</v>
      </c>
      <c r="E40" s="18">
        <v>5195000</v>
      </c>
      <c r="F40" s="20"/>
      <c r="G40" s="18">
        <v>10500</v>
      </c>
      <c r="H40" s="40">
        <v>16.5</v>
      </c>
      <c r="I40" s="18">
        <v>175000</v>
      </c>
    </row>
    <row r="41" spans="1:9" ht="15">
      <c r="A41" s="17" t="s">
        <v>34</v>
      </c>
      <c r="B41" s="18">
        <v>7300</v>
      </c>
      <c r="C41" s="18">
        <v>4600</v>
      </c>
      <c r="D41" s="19">
        <v>110</v>
      </c>
      <c r="E41" s="18">
        <v>506000</v>
      </c>
      <c r="F41" s="20"/>
      <c r="G41" s="18">
        <v>2670</v>
      </c>
      <c r="H41" s="40">
        <v>15</v>
      </c>
      <c r="I41" s="18">
        <v>40000</v>
      </c>
    </row>
    <row r="42" spans="1:9" ht="15">
      <c r="A42" s="17" t="s">
        <v>35</v>
      </c>
      <c r="B42" s="18">
        <v>49400</v>
      </c>
      <c r="C42" s="18">
        <v>44900</v>
      </c>
      <c r="D42" s="19">
        <v>149.1</v>
      </c>
      <c r="E42" s="18">
        <v>6694000</v>
      </c>
      <c r="F42" s="20"/>
      <c r="G42" s="18">
        <v>4410</v>
      </c>
      <c r="H42" s="19">
        <v>18.5</v>
      </c>
      <c r="I42" s="18">
        <v>82000</v>
      </c>
    </row>
    <row r="43" spans="1:9" ht="15">
      <c r="A43" s="17" t="s">
        <v>36</v>
      </c>
      <c r="B43" s="18">
        <v>11500</v>
      </c>
      <c r="C43" s="18">
        <v>7400</v>
      </c>
      <c r="D43" s="19">
        <v>105.8</v>
      </c>
      <c r="E43" s="18">
        <v>783000</v>
      </c>
      <c r="F43" s="20"/>
      <c r="G43" s="18" t="s">
        <v>65</v>
      </c>
      <c r="H43" s="40" t="s">
        <v>65</v>
      </c>
      <c r="I43" s="18" t="s">
        <v>65</v>
      </c>
    </row>
    <row r="44" spans="1:9" ht="15">
      <c r="A44" s="17" t="s">
        <v>37</v>
      </c>
      <c r="B44" s="18">
        <v>19300</v>
      </c>
      <c r="C44" s="18">
        <v>9800</v>
      </c>
      <c r="D44" s="19">
        <v>141.4</v>
      </c>
      <c r="E44" s="18">
        <v>1386000</v>
      </c>
      <c r="F44" s="20"/>
      <c r="G44" s="18">
        <v>9210</v>
      </c>
      <c r="H44" s="40">
        <v>14.5</v>
      </c>
      <c r="I44" s="18">
        <v>134000</v>
      </c>
    </row>
    <row r="45" spans="1:9" ht="15">
      <c r="A45" s="17" t="s">
        <v>38</v>
      </c>
      <c r="B45" s="18" t="s">
        <v>65</v>
      </c>
      <c r="C45" s="18" t="s">
        <v>65</v>
      </c>
      <c r="D45" s="18" t="s">
        <v>65</v>
      </c>
      <c r="E45" s="18" t="s">
        <v>65</v>
      </c>
      <c r="F45" s="20"/>
      <c r="G45" s="18">
        <v>0</v>
      </c>
      <c r="H45" s="18">
        <v>0</v>
      </c>
      <c r="I45" s="18">
        <v>0</v>
      </c>
    </row>
    <row r="46" spans="1:9" ht="15">
      <c r="A46" s="17" t="s">
        <v>39</v>
      </c>
      <c r="B46" s="18">
        <v>14800</v>
      </c>
      <c r="C46" s="18">
        <v>9950</v>
      </c>
      <c r="D46" s="19">
        <v>120.6</v>
      </c>
      <c r="E46" s="18">
        <v>1200000</v>
      </c>
      <c r="F46" s="20"/>
      <c r="G46" s="18">
        <v>4700</v>
      </c>
      <c r="H46" s="40">
        <v>17.5</v>
      </c>
      <c r="I46" s="18">
        <v>82000</v>
      </c>
    </row>
    <row r="47" spans="1:9" ht="15">
      <c r="A47" s="17" t="s">
        <v>40</v>
      </c>
      <c r="B47" s="18" t="s">
        <v>65</v>
      </c>
      <c r="C47" s="18" t="s">
        <v>65</v>
      </c>
      <c r="D47" s="18" t="s">
        <v>65</v>
      </c>
      <c r="E47" s="18" t="s">
        <v>65</v>
      </c>
      <c r="F47" s="20"/>
      <c r="G47" s="18">
        <v>0</v>
      </c>
      <c r="H47" s="18">
        <v>0</v>
      </c>
      <c r="I47" s="18">
        <v>0</v>
      </c>
    </row>
    <row r="48" spans="1:9" ht="15">
      <c r="A48" s="17" t="s">
        <v>41</v>
      </c>
      <c r="B48" s="18">
        <v>40000</v>
      </c>
      <c r="C48" s="18">
        <v>16800</v>
      </c>
      <c r="D48" s="19">
        <v>119.3</v>
      </c>
      <c r="E48" s="18">
        <v>2005000</v>
      </c>
      <c r="F48" s="20"/>
      <c r="G48" s="18">
        <v>23000</v>
      </c>
      <c r="H48" s="40">
        <v>16</v>
      </c>
      <c r="I48" s="18">
        <v>373000</v>
      </c>
    </row>
    <row r="49" spans="1:9" ht="15">
      <c r="A49" s="17" t="s">
        <v>42</v>
      </c>
      <c r="B49" s="18">
        <v>10900</v>
      </c>
      <c r="C49" s="18">
        <v>5150</v>
      </c>
      <c r="D49" s="19">
        <v>118.6</v>
      </c>
      <c r="E49" s="18">
        <v>611000</v>
      </c>
      <c r="F49" s="20"/>
      <c r="G49" s="18">
        <v>5500</v>
      </c>
      <c r="H49" s="40">
        <v>16.5</v>
      </c>
      <c r="I49" s="18">
        <v>91000</v>
      </c>
    </row>
    <row r="50" spans="1:9" ht="15">
      <c r="A50" s="17" t="s">
        <v>43</v>
      </c>
      <c r="B50" s="18">
        <v>1100</v>
      </c>
      <c r="C50" s="18">
        <v>500</v>
      </c>
      <c r="D50" s="19">
        <v>148</v>
      </c>
      <c r="E50" s="18">
        <v>74000</v>
      </c>
      <c r="F50" s="20"/>
      <c r="G50" s="18">
        <v>500</v>
      </c>
      <c r="H50" s="40">
        <v>12.5</v>
      </c>
      <c r="I50" s="18">
        <v>6200</v>
      </c>
    </row>
    <row r="51" spans="1:9" ht="15">
      <c r="A51" s="17" t="s">
        <v>44</v>
      </c>
      <c r="B51" s="18">
        <v>10700</v>
      </c>
      <c r="C51" s="18">
        <v>6550</v>
      </c>
      <c r="D51" s="19">
        <v>133.6</v>
      </c>
      <c r="E51" s="18">
        <v>875000</v>
      </c>
      <c r="F51" s="20"/>
      <c r="G51" s="18">
        <v>4000</v>
      </c>
      <c r="H51" s="40">
        <v>15.5</v>
      </c>
      <c r="I51" s="18">
        <v>61000</v>
      </c>
    </row>
    <row r="52" spans="1:9" ht="15">
      <c r="A52" s="17" t="s">
        <v>45</v>
      </c>
      <c r="B52" s="18">
        <v>8700</v>
      </c>
      <c r="C52" s="18">
        <v>5300</v>
      </c>
      <c r="D52" s="19">
        <v>121.9</v>
      </c>
      <c r="E52" s="18">
        <v>646000</v>
      </c>
      <c r="F52" s="20"/>
      <c r="G52" s="18">
        <v>3400</v>
      </c>
      <c r="H52" s="40">
        <v>13.5</v>
      </c>
      <c r="I52" s="18">
        <v>46000</v>
      </c>
    </row>
    <row r="53" spans="1:9" ht="15">
      <c r="A53" s="17" t="s">
        <v>46</v>
      </c>
      <c r="B53" s="18">
        <v>28400</v>
      </c>
      <c r="C53" s="18">
        <v>23400</v>
      </c>
      <c r="D53" s="19">
        <v>132.3</v>
      </c>
      <c r="E53" s="18">
        <v>3095000</v>
      </c>
      <c r="F53" s="20"/>
      <c r="G53" s="18" t="s">
        <v>65</v>
      </c>
      <c r="H53" s="40" t="s">
        <v>65</v>
      </c>
      <c r="I53" s="18" t="s">
        <v>65</v>
      </c>
    </row>
    <row r="54" spans="1:9" ht="15">
      <c r="A54" s="17" t="s">
        <v>47</v>
      </c>
      <c r="B54" s="20">
        <v>43000</v>
      </c>
      <c r="C54" s="20">
        <v>25700</v>
      </c>
      <c r="D54" s="21">
        <v>137.2</v>
      </c>
      <c r="E54" s="20">
        <v>3525000</v>
      </c>
      <c r="F54" s="5"/>
      <c r="G54" s="20">
        <v>16600</v>
      </c>
      <c r="H54" s="41">
        <v>17.5</v>
      </c>
      <c r="I54" s="20">
        <v>294000</v>
      </c>
    </row>
    <row r="55" spans="1:9" ht="15">
      <c r="A55" s="17" t="s">
        <v>48</v>
      </c>
      <c r="B55" s="18">
        <v>1200</v>
      </c>
      <c r="C55" s="18">
        <v>1100</v>
      </c>
      <c r="D55" s="19">
        <v>152.7</v>
      </c>
      <c r="E55" s="18">
        <v>168000</v>
      </c>
      <c r="F55" s="20"/>
      <c r="G55" s="18">
        <v>0</v>
      </c>
      <c r="H55" s="18">
        <v>0</v>
      </c>
      <c r="I55" s="18">
        <v>0</v>
      </c>
    </row>
    <row r="56" spans="1:9" ht="15">
      <c r="A56" s="17" t="s">
        <v>49</v>
      </c>
      <c r="B56" s="18" t="s">
        <v>65</v>
      </c>
      <c r="C56" s="18" t="s">
        <v>65</v>
      </c>
      <c r="D56" s="18" t="s">
        <v>65</v>
      </c>
      <c r="E56" s="18" t="s">
        <v>65</v>
      </c>
      <c r="F56" s="20"/>
      <c r="G56" s="18">
        <v>1250</v>
      </c>
      <c r="H56" s="40">
        <v>14.5</v>
      </c>
      <c r="I56" s="18">
        <v>18000</v>
      </c>
    </row>
    <row r="57" spans="1:9" ht="15">
      <c r="A57" s="17" t="s">
        <v>50</v>
      </c>
      <c r="B57" s="18">
        <v>9200</v>
      </c>
      <c r="C57" s="18">
        <v>4600</v>
      </c>
      <c r="D57" s="19">
        <v>138.7</v>
      </c>
      <c r="E57" s="18">
        <v>638000</v>
      </c>
      <c r="F57" s="20"/>
      <c r="G57" s="20">
        <v>4100</v>
      </c>
      <c r="H57" s="41">
        <v>15</v>
      </c>
      <c r="I57" s="20">
        <v>61000</v>
      </c>
    </row>
    <row r="58" spans="1:9" ht="15">
      <c r="A58" s="17" t="s">
        <v>51</v>
      </c>
      <c r="B58" s="18">
        <v>17900</v>
      </c>
      <c r="C58" s="18">
        <v>9600</v>
      </c>
      <c r="D58" s="19">
        <v>121</v>
      </c>
      <c r="E58" s="18">
        <v>1162000</v>
      </c>
      <c r="F58" s="20"/>
      <c r="G58" s="18">
        <v>8000</v>
      </c>
      <c r="H58" s="40">
        <v>17.5</v>
      </c>
      <c r="I58" s="18">
        <v>141000</v>
      </c>
    </row>
    <row r="59" spans="1:9" ht="15">
      <c r="A59" s="17" t="s">
        <v>52</v>
      </c>
      <c r="B59" s="18">
        <v>2000</v>
      </c>
      <c r="C59" s="18">
        <v>1400</v>
      </c>
      <c r="D59" s="19">
        <v>176.4</v>
      </c>
      <c r="E59" s="18">
        <v>247000</v>
      </c>
      <c r="F59" s="20"/>
      <c r="G59" s="18">
        <v>540</v>
      </c>
      <c r="H59" s="19">
        <v>17.5</v>
      </c>
      <c r="I59" s="18">
        <v>9500</v>
      </c>
    </row>
    <row r="60" spans="1:9" ht="15">
      <c r="A60" s="17" t="s">
        <v>53</v>
      </c>
      <c r="B60" s="18" t="s">
        <v>65</v>
      </c>
      <c r="C60" s="18" t="s">
        <v>65</v>
      </c>
      <c r="D60" s="18" t="s">
        <v>65</v>
      </c>
      <c r="E60" s="18" t="s">
        <v>65</v>
      </c>
      <c r="F60" s="20"/>
      <c r="G60" s="18" t="s">
        <v>65</v>
      </c>
      <c r="H60" s="18" t="s">
        <v>65</v>
      </c>
      <c r="I60" s="18" t="s">
        <v>65</v>
      </c>
    </row>
    <row r="61" spans="1:9" ht="15">
      <c r="A61" s="17" t="s">
        <v>54</v>
      </c>
      <c r="B61" s="18">
        <v>30100</v>
      </c>
      <c r="C61" s="18">
        <v>5350</v>
      </c>
      <c r="D61" s="19">
        <v>122.2</v>
      </c>
      <c r="E61" s="18">
        <v>654000</v>
      </c>
      <c r="F61" s="20"/>
      <c r="G61" s="18">
        <v>23800</v>
      </c>
      <c r="H61" s="40">
        <v>17.5</v>
      </c>
      <c r="I61" s="18">
        <v>420000</v>
      </c>
    </row>
    <row r="62" spans="1:9" ht="15">
      <c r="A62" s="17" t="s">
        <v>55</v>
      </c>
      <c r="B62" s="20">
        <v>36900</v>
      </c>
      <c r="C62" s="20">
        <v>30500</v>
      </c>
      <c r="D62" s="21">
        <v>132.1</v>
      </c>
      <c r="E62" s="20">
        <v>4029000</v>
      </c>
      <c r="F62" s="5"/>
      <c r="G62" s="18">
        <v>6270</v>
      </c>
      <c r="H62" s="19">
        <v>19</v>
      </c>
      <c r="I62" s="18">
        <v>118000</v>
      </c>
    </row>
    <row r="63" spans="1:9" ht="15">
      <c r="A63" s="17" t="s">
        <v>56</v>
      </c>
      <c r="B63" s="18" t="s">
        <v>65</v>
      </c>
      <c r="C63" s="18" t="s">
        <v>65</v>
      </c>
      <c r="D63" s="18" t="s">
        <v>65</v>
      </c>
      <c r="E63" s="18" t="s">
        <v>65</v>
      </c>
      <c r="F63" s="20"/>
      <c r="G63" s="18">
        <v>0</v>
      </c>
      <c r="H63" s="18">
        <v>0</v>
      </c>
      <c r="I63" s="18">
        <v>0</v>
      </c>
    </row>
    <row r="64" spans="1:9" ht="15">
      <c r="A64" s="17" t="s">
        <v>57</v>
      </c>
      <c r="B64" s="20">
        <v>63800</v>
      </c>
      <c r="C64" s="20">
        <v>18200</v>
      </c>
      <c r="D64" s="21">
        <v>148.5</v>
      </c>
      <c r="E64" s="20">
        <v>2702000</v>
      </c>
      <c r="F64" s="5"/>
      <c r="G64" s="20">
        <v>42000</v>
      </c>
      <c r="H64" s="41">
        <v>19</v>
      </c>
      <c r="I64" s="20">
        <v>806000</v>
      </c>
    </row>
    <row r="65" spans="1:9" ht="15">
      <c r="A65" s="17" t="s">
        <v>58</v>
      </c>
      <c r="B65" s="20">
        <v>16000</v>
      </c>
      <c r="C65" s="20">
        <v>10900</v>
      </c>
      <c r="D65" s="21">
        <v>138.1</v>
      </c>
      <c r="E65" s="20">
        <v>1505000</v>
      </c>
      <c r="F65" s="20"/>
      <c r="G65" s="18" t="s">
        <v>65</v>
      </c>
      <c r="H65" s="40" t="s">
        <v>65</v>
      </c>
      <c r="I65" s="18" t="s">
        <v>65</v>
      </c>
    </row>
    <row r="66" spans="1:9" ht="15">
      <c r="A66" s="17"/>
      <c r="B66" s="13"/>
      <c r="C66" s="14"/>
      <c r="D66" s="15"/>
      <c r="E66" s="14"/>
      <c r="F66" s="14"/>
      <c r="G66" s="14"/>
      <c r="H66" s="42"/>
      <c r="I66" s="14"/>
    </row>
    <row r="67" spans="1:9" ht="15">
      <c r="A67" s="17" t="s">
        <v>63</v>
      </c>
      <c r="B67" s="14">
        <f>22300+41800+2500</f>
        <v>66600</v>
      </c>
      <c r="C67" s="14">
        <f>8200+28100+750</f>
        <v>37050</v>
      </c>
      <c r="D67" s="15">
        <f>+(145.7+121.8+126.7)/3</f>
        <v>131.4</v>
      </c>
      <c r="E67" s="14">
        <f>1195000+3423000+95000</f>
        <v>4713000</v>
      </c>
      <c r="F67" s="14"/>
      <c r="G67" s="14">
        <f>1700+9900+12650+4900</f>
        <v>29150</v>
      </c>
      <c r="H67" s="42">
        <f>+(15.5+15.5+16.5+15.5)/4</f>
        <v>15.75</v>
      </c>
      <c r="I67" s="14">
        <f>26000+155000+209000+77000</f>
        <v>467000</v>
      </c>
    </row>
    <row r="68" spans="1:9" ht="15">
      <c r="A68" s="22"/>
      <c r="B68" s="6"/>
      <c r="C68" s="23"/>
      <c r="D68" s="23"/>
      <c r="E68" s="23"/>
      <c r="F68" s="23"/>
      <c r="G68" s="23"/>
      <c r="H68" s="24"/>
      <c r="I68" s="23"/>
    </row>
    <row r="69" spans="1:9" ht="15">
      <c r="A69" s="5" t="s">
        <v>152</v>
      </c>
      <c r="B69" s="5"/>
      <c r="C69" s="13"/>
      <c r="D69" s="13"/>
      <c r="E69" s="13"/>
      <c r="F69" s="13"/>
      <c r="G69" s="13"/>
      <c r="H69" s="16"/>
      <c r="I69" s="13"/>
    </row>
    <row r="70" spans="1:9" ht="15">
      <c r="A70" s="5"/>
      <c r="B70" s="5"/>
      <c r="C70" s="13"/>
      <c r="D70" s="13"/>
      <c r="E70" s="13"/>
      <c r="F70" s="13"/>
      <c r="G70" s="13"/>
      <c r="H70" s="16"/>
      <c r="I70" s="13"/>
    </row>
    <row r="71" spans="1:9" ht="15">
      <c r="A71" s="5" t="s">
        <v>153</v>
      </c>
      <c r="B71" s="5"/>
      <c r="C71" s="13"/>
      <c r="D71" s="13"/>
      <c r="E71" s="13"/>
      <c r="F71" s="13"/>
      <c r="G71" s="13"/>
      <c r="H71" s="16"/>
      <c r="I71" s="13"/>
    </row>
    <row r="72" spans="1:9" ht="15">
      <c r="A72" s="5"/>
      <c r="B72" s="5"/>
      <c r="C72" s="13"/>
      <c r="D72" s="13"/>
      <c r="E72" s="13"/>
      <c r="F72" s="25"/>
      <c r="G72" s="25"/>
      <c r="H72" s="26"/>
      <c r="I72" s="25"/>
    </row>
    <row r="73" spans="1:9" ht="30.75" customHeight="1">
      <c r="A73" s="48" t="s">
        <v>156</v>
      </c>
      <c r="B73" s="48"/>
      <c r="C73" s="48"/>
      <c r="D73" s="48"/>
      <c r="E73" s="48"/>
      <c r="F73" s="48"/>
      <c r="G73" s="48"/>
      <c r="H73" s="48"/>
      <c r="I73" s="48"/>
    </row>
    <row r="74" spans="1:9" ht="15">
      <c r="A74" s="3" t="s">
        <v>155</v>
      </c>
      <c r="B74" s="3"/>
      <c r="C74" s="25"/>
      <c r="D74" s="25"/>
      <c r="E74" s="25"/>
      <c r="F74" s="25"/>
      <c r="G74" s="25"/>
      <c r="H74" s="16"/>
      <c r="I74" s="13"/>
    </row>
    <row r="75" spans="1:9" ht="15">
      <c r="A75" s="5"/>
      <c r="B75" s="5"/>
      <c r="C75" s="13"/>
      <c r="D75" s="13"/>
      <c r="E75" s="13"/>
      <c r="F75" s="13"/>
      <c r="G75" s="13"/>
      <c r="H75" s="16"/>
      <c r="I75" s="13"/>
    </row>
    <row r="76" spans="1:9" ht="15">
      <c r="A76" s="5"/>
      <c r="B76" s="5"/>
      <c r="C76" s="13"/>
      <c r="D76" s="13"/>
      <c r="E76" s="13"/>
      <c r="F76" s="13"/>
      <c r="G76" s="13"/>
      <c r="H76" s="16"/>
      <c r="I76" s="13"/>
    </row>
    <row r="77" spans="1:9" ht="15">
      <c r="A77" s="5"/>
      <c r="B77" s="5"/>
      <c r="C77" s="13"/>
      <c r="D77" s="13"/>
      <c r="E77" s="13"/>
      <c r="F77" s="13"/>
      <c r="G77" s="13"/>
      <c r="H77" s="16"/>
      <c r="I77" s="13"/>
    </row>
    <row r="78" spans="1:9" ht="15">
      <c r="A78" s="5"/>
      <c r="B78" s="5"/>
      <c r="C78" s="13"/>
      <c r="D78" s="13"/>
      <c r="E78" s="13"/>
      <c r="F78" s="13"/>
      <c r="G78" s="13"/>
      <c r="H78" s="16"/>
      <c r="I78" s="13"/>
    </row>
    <row r="79" spans="1:9" ht="15">
      <c r="A79" s="5"/>
      <c r="B79" s="5"/>
      <c r="C79" s="13"/>
      <c r="D79" s="13"/>
      <c r="E79" s="13"/>
      <c r="F79" s="13"/>
      <c r="G79" s="13"/>
      <c r="H79" s="16"/>
      <c r="I79" s="13"/>
    </row>
    <row r="80" spans="1:9" ht="15">
      <c r="A80" s="5"/>
      <c r="B80" s="5"/>
      <c r="C80" s="13"/>
      <c r="D80" s="13"/>
      <c r="E80" s="13"/>
      <c r="F80" s="13"/>
      <c r="G80" s="13"/>
      <c r="H80" s="16"/>
      <c r="I80" s="13"/>
    </row>
    <row r="81" spans="1:9" ht="15">
      <c r="A81" s="5"/>
      <c r="B81" s="5"/>
      <c r="C81" s="13"/>
      <c r="D81" s="13"/>
      <c r="E81" s="13"/>
      <c r="F81" s="13"/>
      <c r="G81" s="13"/>
      <c r="H81" s="16"/>
      <c r="I81" s="13"/>
    </row>
    <row r="82" spans="1:9" ht="15">
      <c r="A82" s="5"/>
      <c r="B82" s="5"/>
      <c r="C82" s="13"/>
      <c r="D82" s="13"/>
      <c r="E82" s="13"/>
      <c r="F82" s="13"/>
      <c r="G82" s="13"/>
      <c r="H82" s="16"/>
      <c r="I82" s="13"/>
    </row>
    <row r="83" spans="1:9" ht="15">
      <c r="A83" s="5"/>
      <c r="B83" s="5"/>
      <c r="C83" s="13"/>
      <c r="D83" s="13"/>
      <c r="E83" s="13"/>
      <c r="F83" s="13"/>
      <c r="G83" s="13"/>
      <c r="H83" s="16"/>
      <c r="I83" s="13"/>
    </row>
    <row r="84" spans="1:9" ht="15">
      <c r="A84" s="5"/>
      <c r="B84" s="5"/>
      <c r="C84" s="13"/>
      <c r="D84" s="13"/>
      <c r="E84" s="13"/>
      <c r="F84" s="13"/>
      <c r="G84" s="13"/>
      <c r="H84" s="16"/>
      <c r="I84" s="13"/>
    </row>
    <row r="85" spans="1:9" ht="15">
      <c r="A85" s="5"/>
      <c r="B85" s="5"/>
      <c r="C85" s="13"/>
      <c r="D85" s="13"/>
      <c r="E85" s="13"/>
      <c r="F85" s="13"/>
      <c r="G85" s="13"/>
      <c r="H85" s="16"/>
      <c r="I85" s="13"/>
    </row>
    <row r="86" spans="1:9" ht="15">
      <c r="A86" s="5"/>
      <c r="B86" s="5"/>
      <c r="C86" s="13"/>
      <c r="D86" s="13"/>
      <c r="E86" s="13"/>
      <c r="F86" s="13"/>
      <c r="G86" s="13"/>
      <c r="H86" s="16"/>
      <c r="I86" s="13"/>
    </row>
    <row r="87" spans="1:9" ht="15">
      <c r="A87" s="5"/>
      <c r="B87" s="5"/>
      <c r="C87" s="13"/>
      <c r="D87" s="13"/>
      <c r="E87" s="13"/>
      <c r="F87" s="13"/>
      <c r="G87" s="13"/>
      <c r="H87" s="16"/>
      <c r="I87" s="13"/>
    </row>
    <row r="88" spans="1:9" ht="15">
      <c r="A88" s="5"/>
      <c r="B88" s="5"/>
      <c r="C88" s="13"/>
      <c r="D88" s="13"/>
      <c r="E88" s="13"/>
      <c r="F88" s="13"/>
      <c r="G88" s="13"/>
      <c r="H88" s="16"/>
      <c r="I88" s="13"/>
    </row>
    <row r="89" spans="1:9" ht="15">
      <c r="A89" s="5"/>
      <c r="B89" s="5"/>
      <c r="C89" s="13"/>
      <c r="D89" s="13"/>
      <c r="E89" s="13"/>
      <c r="F89" s="13"/>
      <c r="G89" s="13"/>
      <c r="H89" s="16"/>
      <c r="I89" s="13"/>
    </row>
    <row r="90" spans="1:9" ht="15">
      <c r="A90" s="5"/>
      <c r="B90" s="5"/>
      <c r="C90" s="13"/>
      <c r="D90" s="13"/>
      <c r="E90" s="13"/>
      <c r="F90" s="13"/>
      <c r="G90" s="13"/>
      <c r="H90" s="16"/>
      <c r="I90" s="13"/>
    </row>
    <row r="91" spans="1:9" ht="15">
      <c r="A91" s="5"/>
      <c r="B91" s="5"/>
      <c r="C91" s="13"/>
      <c r="D91" s="13"/>
      <c r="E91" s="13"/>
      <c r="F91" s="13"/>
      <c r="G91" s="13"/>
      <c r="H91" s="16"/>
      <c r="I91" s="13"/>
    </row>
    <row r="92" spans="1:9" ht="15">
      <c r="A92" s="5"/>
      <c r="B92" s="5"/>
      <c r="C92" s="13"/>
      <c r="D92" s="13"/>
      <c r="E92" s="13"/>
      <c r="F92" s="13"/>
      <c r="G92" s="13"/>
      <c r="H92" s="16"/>
      <c r="I92" s="13"/>
    </row>
    <row r="93" spans="1:9" ht="15">
      <c r="A93" s="5"/>
      <c r="B93" s="5"/>
      <c r="C93" s="13"/>
      <c r="D93" s="13"/>
      <c r="E93" s="13"/>
      <c r="F93" s="13"/>
      <c r="G93" s="13"/>
      <c r="H93" s="16"/>
      <c r="I93" s="13"/>
    </row>
    <row r="94" spans="1:9" ht="15">
      <c r="A94" s="5"/>
      <c r="B94" s="5"/>
      <c r="C94" s="13"/>
      <c r="D94" s="13"/>
      <c r="E94" s="13"/>
      <c r="F94" s="13"/>
      <c r="G94" s="13"/>
      <c r="H94" s="13"/>
      <c r="I94" s="13"/>
    </row>
  </sheetData>
  <sheetProtection/>
  <mergeCells count="3">
    <mergeCell ref="C5:E5"/>
    <mergeCell ref="G5:I5"/>
    <mergeCell ref="A73:I7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5" width="13.77734375" style="0" customWidth="1"/>
    <col min="6" max="6" width="2.77734375" style="0" customWidth="1"/>
  </cols>
  <sheetData>
    <row r="1" spans="1:9" ht="20.25">
      <c r="A1" s="27" t="s">
        <v>64</v>
      </c>
      <c r="B1" s="2"/>
      <c r="C1" s="3"/>
      <c r="D1" s="3"/>
      <c r="E1" s="4"/>
      <c r="F1" s="3"/>
      <c r="G1" s="5"/>
      <c r="H1" s="5"/>
      <c r="I1" s="5"/>
    </row>
    <row r="2" spans="1:9" ht="20.25">
      <c r="A2" s="28" t="s">
        <v>157</v>
      </c>
      <c r="B2" s="2"/>
      <c r="C2" s="3"/>
      <c r="D2" s="3"/>
      <c r="E2" s="5"/>
      <c r="F2" s="3"/>
      <c r="G2" s="5"/>
      <c r="H2" s="5"/>
      <c r="I2" s="5"/>
    </row>
    <row r="3" spans="1:9" ht="20.25">
      <c r="A3" s="27" t="s">
        <v>0</v>
      </c>
      <c r="B3" s="2"/>
      <c r="C3" s="3"/>
      <c r="D3" s="3"/>
      <c r="E3" s="5"/>
      <c r="F3" s="5"/>
      <c r="G3" s="5"/>
      <c r="H3" s="5"/>
      <c r="I3" s="5"/>
    </row>
    <row r="4" spans="1:9" ht="1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5">
      <c r="A5" s="6"/>
      <c r="B5" s="7"/>
      <c r="C5" s="44" t="s">
        <v>60</v>
      </c>
      <c r="D5" s="44"/>
      <c r="E5" s="45"/>
      <c r="F5" s="8"/>
      <c r="G5" s="46" t="s">
        <v>61</v>
      </c>
      <c r="H5" s="47"/>
      <c r="I5" s="47"/>
    </row>
    <row r="6" spans="1:9" ht="28.5">
      <c r="A6" s="3" t="s">
        <v>62</v>
      </c>
      <c r="B6" s="37" t="s">
        <v>146</v>
      </c>
      <c r="C6" s="38" t="s">
        <v>143</v>
      </c>
      <c r="D6" s="38" t="s">
        <v>144</v>
      </c>
      <c r="E6" s="39" t="s">
        <v>145</v>
      </c>
      <c r="F6" s="9"/>
      <c r="G6" s="38" t="s">
        <v>143</v>
      </c>
      <c r="H6" s="38" t="s">
        <v>144</v>
      </c>
      <c r="I6" s="39" t="s">
        <v>145</v>
      </c>
    </row>
    <row r="7" spans="1:9" ht="15">
      <c r="A7" s="6"/>
      <c r="B7" s="5"/>
      <c r="C7" s="5"/>
      <c r="D7" s="10"/>
      <c r="E7" s="5"/>
      <c r="F7" s="5"/>
      <c r="G7" s="5"/>
      <c r="H7" s="11"/>
      <c r="I7" s="5"/>
    </row>
    <row r="8" spans="1:9" ht="15">
      <c r="A8" s="3" t="s">
        <v>2</v>
      </c>
      <c r="B8" s="10">
        <f>SUM(B9:B67)</f>
        <v>1100000</v>
      </c>
      <c r="C8" s="10">
        <f>SUM(C9:C67)</f>
        <v>620000</v>
      </c>
      <c r="D8" s="12">
        <v>133</v>
      </c>
      <c r="E8" s="10">
        <f>SUM(E9:E67)</f>
        <v>82460000</v>
      </c>
      <c r="F8" s="10"/>
      <c r="G8" s="10">
        <f>SUM(G9:G67)</f>
        <v>470000</v>
      </c>
      <c r="H8" s="12">
        <v>16</v>
      </c>
      <c r="I8" s="10">
        <f>SUM(I9:I67)</f>
        <v>7520000</v>
      </c>
    </row>
    <row r="9" spans="1:9" ht="15">
      <c r="A9" s="17" t="s">
        <v>3</v>
      </c>
      <c r="B9" s="18">
        <v>4200</v>
      </c>
      <c r="C9" s="18">
        <v>900</v>
      </c>
      <c r="D9" s="19">
        <v>98.3</v>
      </c>
      <c r="E9" s="18">
        <v>84000</v>
      </c>
      <c r="F9" s="20"/>
      <c r="G9" s="18">
        <v>2500</v>
      </c>
      <c r="H9" s="19">
        <v>14.5</v>
      </c>
      <c r="I9" s="18">
        <v>36000</v>
      </c>
    </row>
    <row r="10" spans="1:9" ht="15">
      <c r="A10" s="17" t="s">
        <v>4</v>
      </c>
      <c r="B10" s="18">
        <v>16500</v>
      </c>
      <c r="C10" s="18">
        <v>8000</v>
      </c>
      <c r="D10" s="19">
        <v>127.6</v>
      </c>
      <c r="E10" s="18">
        <v>1021000</v>
      </c>
      <c r="F10" s="20"/>
      <c r="G10" s="18">
        <v>8200</v>
      </c>
      <c r="H10" s="19">
        <v>15</v>
      </c>
      <c r="I10" s="18">
        <v>124000</v>
      </c>
    </row>
    <row r="11" spans="1:9" ht="15">
      <c r="A11" s="17" t="s">
        <v>5</v>
      </c>
      <c r="B11" s="18" t="s">
        <v>65</v>
      </c>
      <c r="C11" s="18" t="s">
        <v>65</v>
      </c>
      <c r="D11" s="19" t="s">
        <v>65</v>
      </c>
      <c r="E11" s="18" t="s">
        <v>65</v>
      </c>
      <c r="F11" s="20"/>
      <c r="G11" s="18">
        <v>4900</v>
      </c>
      <c r="H11" s="19">
        <v>13.5</v>
      </c>
      <c r="I11" s="18">
        <v>66000</v>
      </c>
    </row>
    <row r="12" spans="1:9" ht="15">
      <c r="A12" s="17" t="s">
        <v>6</v>
      </c>
      <c r="B12" s="18">
        <v>22000</v>
      </c>
      <c r="C12" s="18">
        <v>10500</v>
      </c>
      <c r="D12" s="19">
        <v>143.9</v>
      </c>
      <c r="E12" s="18">
        <v>1511000</v>
      </c>
      <c r="F12" s="20"/>
      <c r="G12" s="18">
        <v>11100</v>
      </c>
      <c r="H12" s="19">
        <v>17.5</v>
      </c>
      <c r="I12" s="18">
        <v>195000</v>
      </c>
    </row>
    <row r="13" spans="1:9" ht="15">
      <c r="A13" s="17" t="s">
        <v>7</v>
      </c>
      <c r="B13" s="20">
        <v>65600</v>
      </c>
      <c r="C13" s="20">
        <v>39200</v>
      </c>
      <c r="D13" s="21">
        <v>141.3</v>
      </c>
      <c r="E13" s="20">
        <v>5537000</v>
      </c>
      <c r="F13" s="20"/>
      <c r="G13" s="20">
        <v>26300</v>
      </c>
      <c r="H13" s="21">
        <v>17.5</v>
      </c>
      <c r="I13" s="20">
        <v>462000</v>
      </c>
    </row>
    <row r="14" spans="1:9" ht="15">
      <c r="A14" s="17" t="s">
        <v>8</v>
      </c>
      <c r="B14" s="20">
        <v>23200</v>
      </c>
      <c r="C14" s="20">
        <v>9500</v>
      </c>
      <c r="D14" s="21">
        <v>132.2</v>
      </c>
      <c r="E14" s="20">
        <v>1256000</v>
      </c>
      <c r="F14" s="20"/>
      <c r="G14" s="20">
        <v>13600</v>
      </c>
      <c r="H14" s="21">
        <v>17</v>
      </c>
      <c r="I14" s="20">
        <v>234000</v>
      </c>
    </row>
    <row r="15" spans="1:9" ht="15">
      <c r="A15" s="17" t="s">
        <v>9</v>
      </c>
      <c r="B15" s="18">
        <v>5500</v>
      </c>
      <c r="C15" s="18">
        <v>4700</v>
      </c>
      <c r="D15" s="19">
        <v>130.4</v>
      </c>
      <c r="E15" s="18">
        <v>613000</v>
      </c>
      <c r="F15" s="20"/>
      <c r="G15" s="18">
        <v>800</v>
      </c>
      <c r="H15" s="19">
        <v>12.5</v>
      </c>
      <c r="I15" s="18">
        <v>10000</v>
      </c>
    </row>
    <row r="16" spans="1:9" ht="15">
      <c r="A16" s="17" t="s">
        <v>10</v>
      </c>
      <c r="B16" s="18" t="s">
        <v>65</v>
      </c>
      <c r="C16" s="18" t="s">
        <v>65</v>
      </c>
      <c r="D16" s="19" t="s">
        <v>65</v>
      </c>
      <c r="E16" s="18" t="s">
        <v>65</v>
      </c>
      <c r="F16" s="20"/>
      <c r="G16" s="20">
        <v>9000</v>
      </c>
      <c r="H16" s="21">
        <v>14</v>
      </c>
      <c r="I16" s="20">
        <v>126000</v>
      </c>
    </row>
    <row r="17" spans="1:9" ht="15">
      <c r="A17" s="17" t="s">
        <v>11</v>
      </c>
      <c r="B17" s="18">
        <v>23800</v>
      </c>
      <c r="C17" s="18">
        <v>8700</v>
      </c>
      <c r="D17" s="19">
        <v>156.4</v>
      </c>
      <c r="E17" s="18">
        <v>1361000</v>
      </c>
      <c r="F17" s="20"/>
      <c r="G17" s="18">
        <v>14600</v>
      </c>
      <c r="H17" s="19">
        <v>16</v>
      </c>
      <c r="I17" s="18">
        <v>237000</v>
      </c>
    </row>
    <row r="18" spans="1:9" ht="15">
      <c r="A18" s="17" t="s">
        <v>12</v>
      </c>
      <c r="B18" s="20">
        <v>14600</v>
      </c>
      <c r="C18" s="20">
        <v>9900</v>
      </c>
      <c r="D18" s="21">
        <v>121.2</v>
      </c>
      <c r="E18" s="20">
        <v>1200000</v>
      </c>
      <c r="F18" s="5"/>
      <c r="G18" s="20">
        <v>4500</v>
      </c>
      <c r="H18" s="21">
        <v>12</v>
      </c>
      <c r="I18" s="20">
        <v>53000</v>
      </c>
    </row>
    <row r="19" spans="1:9" ht="15">
      <c r="A19" s="17" t="s">
        <v>13</v>
      </c>
      <c r="B19" s="18">
        <v>17200</v>
      </c>
      <c r="C19" s="18">
        <v>7200</v>
      </c>
      <c r="D19" s="19">
        <v>145</v>
      </c>
      <c r="E19" s="18">
        <v>1044000</v>
      </c>
      <c r="F19" s="20"/>
      <c r="G19" s="18">
        <v>9900</v>
      </c>
      <c r="H19" s="19">
        <v>13.5</v>
      </c>
      <c r="I19" s="18">
        <v>136000</v>
      </c>
    </row>
    <row r="20" spans="1:9" ht="15">
      <c r="A20" s="17" t="s">
        <v>14</v>
      </c>
      <c r="B20" s="18">
        <v>6900</v>
      </c>
      <c r="C20" s="18">
        <v>1200</v>
      </c>
      <c r="D20" s="19">
        <v>107.5</v>
      </c>
      <c r="E20" s="18">
        <v>129000</v>
      </c>
      <c r="F20" s="20"/>
      <c r="G20" s="18">
        <v>5500</v>
      </c>
      <c r="H20" s="19">
        <v>14.5</v>
      </c>
      <c r="I20" s="18">
        <v>81000</v>
      </c>
    </row>
    <row r="21" spans="1:9" ht="15">
      <c r="A21" s="17" t="s">
        <v>15</v>
      </c>
      <c r="B21" s="18" t="s">
        <v>65</v>
      </c>
      <c r="C21" s="18" t="s">
        <v>65</v>
      </c>
      <c r="D21" s="19" t="s">
        <v>65</v>
      </c>
      <c r="E21" s="18" t="s">
        <v>65</v>
      </c>
      <c r="F21" s="20"/>
      <c r="G21" s="18">
        <v>1700</v>
      </c>
      <c r="H21" s="19">
        <v>14</v>
      </c>
      <c r="I21" s="18">
        <v>24000</v>
      </c>
    </row>
    <row r="22" spans="1:9" ht="15">
      <c r="A22" s="17" t="s">
        <v>16</v>
      </c>
      <c r="B22" s="18">
        <v>24200</v>
      </c>
      <c r="C22" s="18">
        <v>13000</v>
      </c>
      <c r="D22" s="19">
        <v>121.8</v>
      </c>
      <c r="E22" s="18">
        <v>1584000</v>
      </c>
      <c r="F22" s="5"/>
      <c r="G22" s="18">
        <v>11100</v>
      </c>
      <c r="H22" s="19">
        <v>17</v>
      </c>
      <c r="I22" s="18">
        <v>187000</v>
      </c>
    </row>
    <row r="23" spans="1:9" ht="15">
      <c r="A23" s="17" t="s">
        <v>17</v>
      </c>
      <c r="B23" s="18" t="s">
        <v>65</v>
      </c>
      <c r="C23" s="18" t="s">
        <v>65</v>
      </c>
      <c r="D23" s="19" t="s">
        <v>65</v>
      </c>
      <c r="E23" s="18" t="s">
        <v>65</v>
      </c>
      <c r="F23" s="20"/>
      <c r="G23" s="18">
        <v>1300</v>
      </c>
      <c r="H23" s="19">
        <v>8.5</v>
      </c>
      <c r="I23" s="18">
        <v>11000</v>
      </c>
    </row>
    <row r="24" spans="1:9" ht="15">
      <c r="A24" s="17" t="s">
        <v>18</v>
      </c>
      <c r="B24" s="18" t="s">
        <v>65</v>
      </c>
      <c r="C24" s="18" t="s">
        <v>65</v>
      </c>
      <c r="D24" s="19" t="s">
        <v>65</v>
      </c>
      <c r="E24" s="18" t="s">
        <v>65</v>
      </c>
      <c r="F24" s="20"/>
      <c r="G24" s="18">
        <v>8400</v>
      </c>
      <c r="H24" s="19">
        <v>16.5</v>
      </c>
      <c r="I24" s="18">
        <v>139000</v>
      </c>
    </row>
    <row r="25" spans="1:9" ht="15">
      <c r="A25" s="17" t="s">
        <v>19</v>
      </c>
      <c r="B25" s="18">
        <v>2900</v>
      </c>
      <c r="C25" s="18">
        <v>900</v>
      </c>
      <c r="D25" s="19">
        <v>101.1</v>
      </c>
      <c r="E25" s="18">
        <v>91000</v>
      </c>
      <c r="F25" s="20"/>
      <c r="G25" s="18">
        <v>2000</v>
      </c>
      <c r="H25" s="19">
        <v>15</v>
      </c>
      <c r="I25" s="18">
        <v>30000</v>
      </c>
    </row>
    <row r="26" spans="1:9" ht="15">
      <c r="A26" s="17" t="s">
        <v>20</v>
      </c>
      <c r="B26" s="20">
        <v>52600</v>
      </c>
      <c r="C26" s="20">
        <v>29700</v>
      </c>
      <c r="D26" s="21">
        <v>132.2</v>
      </c>
      <c r="E26" s="20">
        <v>3926000</v>
      </c>
      <c r="F26" s="5"/>
      <c r="G26" s="20">
        <v>22900</v>
      </c>
      <c r="H26" s="21">
        <v>15</v>
      </c>
      <c r="I26" s="20">
        <v>344000</v>
      </c>
    </row>
    <row r="27" spans="1:9" ht="15">
      <c r="A27" s="17" t="s">
        <v>21</v>
      </c>
      <c r="B27" s="18" t="s">
        <v>65</v>
      </c>
      <c r="C27" s="18" t="s">
        <v>65</v>
      </c>
      <c r="D27" s="19" t="s">
        <v>65</v>
      </c>
      <c r="E27" s="18" t="s">
        <v>65</v>
      </c>
      <c r="F27" s="20"/>
      <c r="G27" s="18" t="s">
        <v>65</v>
      </c>
      <c r="H27" s="19" t="s">
        <v>65</v>
      </c>
      <c r="I27" s="18" t="s">
        <v>65</v>
      </c>
    </row>
    <row r="28" spans="1:9" ht="15">
      <c r="A28" s="17" t="s">
        <v>59</v>
      </c>
      <c r="B28" s="18">
        <v>0</v>
      </c>
      <c r="C28" s="18">
        <v>0</v>
      </c>
      <c r="D28" s="19">
        <v>0</v>
      </c>
      <c r="E28" s="18">
        <v>0</v>
      </c>
      <c r="F28" s="20"/>
      <c r="G28" s="18">
        <v>0</v>
      </c>
      <c r="H28" s="19">
        <v>0</v>
      </c>
      <c r="I28" s="18">
        <v>0</v>
      </c>
    </row>
    <row r="29" spans="1:9" ht="15">
      <c r="A29" s="17" t="s">
        <v>22</v>
      </c>
      <c r="B29" s="13">
        <v>18000</v>
      </c>
      <c r="C29" s="13">
        <v>7100</v>
      </c>
      <c r="D29" s="16">
        <v>137.6</v>
      </c>
      <c r="E29" s="13">
        <v>977000</v>
      </c>
      <c r="F29" s="13"/>
      <c r="G29" s="13">
        <v>10800</v>
      </c>
      <c r="H29" s="16">
        <v>15.5</v>
      </c>
      <c r="I29" s="13">
        <v>170000</v>
      </c>
    </row>
    <row r="30" spans="1:9" ht="15">
      <c r="A30" s="17" t="s">
        <v>23</v>
      </c>
      <c r="B30" s="20">
        <v>40700</v>
      </c>
      <c r="C30" s="20">
        <v>20200</v>
      </c>
      <c r="D30" s="21">
        <v>132.6</v>
      </c>
      <c r="E30" s="20">
        <v>2678000</v>
      </c>
      <c r="F30" s="5"/>
      <c r="G30" s="18" t="s">
        <v>65</v>
      </c>
      <c r="H30" s="19" t="s">
        <v>65</v>
      </c>
      <c r="I30" s="18" t="s">
        <v>65</v>
      </c>
    </row>
    <row r="31" spans="1:9" ht="15">
      <c r="A31" s="17" t="s">
        <v>24</v>
      </c>
      <c r="B31" s="18">
        <v>26300</v>
      </c>
      <c r="C31" s="18">
        <v>7000</v>
      </c>
      <c r="D31" s="19">
        <v>136.7</v>
      </c>
      <c r="E31" s="18">
        <v>957000</v>
      </c>
      <c r="F31" s="20"/>
      <c r="G31" s="18" t="s">
        <v>65</v>
      </c>
      <c r="H31" s="19" t="s">
        <v>65</v>
      </c>
      <c r="I31" s="18" t="s">
        <v>65</v>
      </c>
    </row>
    <row r="32" spans="1:9" ht="15">
      <c r="A32" s="17" t="s">
        <v>25</v>
      </c>
      <c r="B32" s="18">
        <v>66700</v>
      </c>
      <c r="C32" s="18">
        <v>38900</v>
      </c>
      <c r="D32" s="19">
        <v>139.7</v>
      </c>
      <c r="E32" s="18">
        <v>5433000</v>
      </c>
      <c r="F32" s="20"/>
      <c r="G32" s="18">
        <v>27700</v>
      </c>
      <c r="H32" s="19">
        <v>17</v>
      </c>
      <c r="I32" s="18">
        <v>468000</v>
      </c>
    </row>
    <row r="33" spans="1:9" ht="15">
      <c r="A33" s="17" t="s">
        <v>26</v>
      </c>
      <c r="B33" s="20">
        <v>30100</v>
      </c>
      <c r="C33" s="20">
        <v>18400</v>
      </c>
      <c r="D33" s="21">
        <v>137.7</v>
      </c>
      <c r="E33" s="20">
        <v>2534000</v>
      </c>
      <c r="F33" s="5"/>
      <c r="G33" s="20">
        <v>11500</v>
      </c>
      <c r="H33" s="21">
        <v>18</v>
      </c>
      <c r="I33" s="20">
        <v>207000</v>
      </c>
    </row>
    <row r="34" spans="1:9" ht="15">
      <c r="A34" s="17" t="s">
        <v>27</v>
      </c>
      <c r="B34" s="18">
        <v>29700</v>
      </c>
      <c r="C34" s="18">
        <v>26400</v>
      </c>
      <c r="D34" s="19">
        <v>126.7</v>
      </c>
      <c r="E34" s="18">
        <v>3346000</v>
      </c>
      <c r="F34" s="5"/>
      <c r="G34" s="18">
        <v>3100</v>
      </c>
      <c r="H34" s="19">
        <v>12.5</v>
      </c>
      <c r="I34" s="18">
        <v>38000</v>
      </c>
    </row>
    <row r="35" spans="1:9" ht="15">
      <c r="A35" s="17" t="s">
        <v>28</v>
      </c>
      <c r="B35" s="20">
        <v>19200</v>
      </c>
      <c r="C35" s="20">
        <v>9600</v>
      </c>
      <c r="D35" s="21">
        <v>120.3</v>
      </c>
      <c r="E35" s="20">
        <v>1155000</v>
      </c>
      <c r="F35" s="5"/>
      <c r="G35" s="20">
        <v>9500</v>
      </c>
      <c r="H35" s="21">
        <v>14</v>
      </c>
      <c r="I35" s="20">
        <v>135000</v>
      </c>
    </row>
    <row r="36" spans="1:9" ht="15">
      <c r="A36" s="17" t="s">
        <v>29</v>
      </c>
      <c r="B36" s="18" t="s">
        <v>151</v>
      </c>
      <c r="C36" s="18" t="s">
        <v>151</v>
      </c>
      <c r="D36" s="19" t="s">
        <v>151</v>
      </c>
      <c r="E36" s="18" t="s">
        <v>151</v>
      </c>
      <c r="F36" s="20"/>
      <c r="G36" s="18" t="s">
        <v>151</v>
      </c>
      <c r="H36" s="19" t="s">
        <v>151</v>
      </c>
      <c r="I36" s="18" t="s">
        <v>151</v>
      </c>
    </row>
    <row r="37" spans="1:9" ht="15">
      <c r="A37" s="17" t="s">
        <v>30</v>
      </c>
      <c r="B37" s="18">
        <v>33100</v>
      </c>
      <c r="C37" s="18">
        <v>26500</v>
      </c>
      <c r="D37" s="19">
        <v>131.5</v>
      </c>
      <c r="E37" s="18">
        <v>3484000</v>
      </c>
      <c r="F37" s="20"/>
      <c r="G37" s="18">
        <v>6600</v>
      </c>
      <c r="H37" s="19">
        <v>16.5</v>
      </c>
      <c r="I37" s="18">
        <v>108000</v>
      </c>
    </row>
    <row r="38" spans="1:9" ht="15">
      <c r="A38" s="17" t="s">
        <v>31</v>
      </c>
      <c r="B38" s="20">
        <v>37200</v>
      </c>
      <c r="C38" s="20">
        <v>25200</v>
      </c>
      <c r="D38" s="21">
        <v>130.2</v>
      </c>
      <c r="E38" s="20">
        <v>3282000</v>
      </c>
      <c r="F38" s="5"/>
      <c r="G38" s="20">
        <v>11800</v>
      </c>
      <c r="H38" s="21">
        <v>16.5</v>
      </c>
      <c r="I38" s="20">
        <v>194000</v>
      </c>
    </row>
    <row r="39" spans="1:9" ht="15">
      <c r="A39" s="17" t="s">
        <v>32</v>
      </c>
      <c r="B39" s="20">
        <v>37400</v>
      </c>
      <c r="C39" s="20">
        <v>27600</v>
      </c>
      <c r="D39" s="21">
        <v>147.5</v>
      </c>
      <c r="E39" s="20">
        <v>4070000</v>
      </c>
      <c r="F39" s="5"/>
      <c r="G39" s="20">
        <v>9800</v>
      </c>
      <c r="H39" s="21">
        <v>18.5</v>
      </c>
      <c r="I39" s="20">
        <v>183000</v>
      </c>
    </row>
    <row r="40" spans="1:9" ht="15">
      <c r="A40" s="17" t="s">
        <v>33</v>
      </c>
      <c r="B40" s="18">
        <v>43000</v>
      </c>
      <c r="C40" s="18">
        <v>29700</v>
      </c>
      <c r="D40" s="19">
        <v>138.8</v>
      </c>
      <c r="E40" s="18">
        <v>4122000</v>
      </c>
      <c r="F40" s="20"/>
      <c r="G40" s="18">
        <v>13000</v>
      </c>
      <c r="H40" s="19">
        <v>17.5</v>
      </c>
      <c r="I40" s="18">
        <v>226000</v>
      </c>
    </row>
    <row r="41" spans="1:9" ht="15">
      <c r="A41" s="17" t="s">
        <v>34</v>
      </c>
      <c r="B41" s="18">
        <v>8200</v>
      </c>
      <c r="C41" s="18">
        <v>3800</v>
      </c>
      <c r="D41" s="19">
        <v>82.6</v>
      </c>
      <c r="E41" s="18">
        <v>314000</v>
      </c>
      <c r="F41" s="20"/>
      <c r="G41" s="18">
        <v>4000</v>
      </c>
      <c r="H41" s="19">
        <v>12</v>
      </c>
      <c r="I41" s="18">
        <v>48000</v>
      </c>
    </row>
    <row r="42" spans="1:9" ht="15">
      <c r="A42" s="17" t="s">
        <v>35</v>
      </c>
      <c r="B42" s="18">
        <v>40900</v>
      </c>
      <c r="C42" s="18">
        <v>36100</v>
      </c>
      <c r="D42" s="19">
        <v>134.3</v>
      </c>
      <c r="E42" s="18">
        <v>4850000</v>
      </c>
      <c r="F42" s="20"/>
      <c r="G42" s="18" t="s">
        <v>65</v>
      </c>
      <c r="H42" s="19" t="s">
        <v>65</v>
      </c>
      <c r="I42" s="18" t="s">
        <v>65</v>
      </c>
    </row>
    <row r="43" spans="1:9" ht="15">
      <c r="A43" s="17" t="s">
        <v>36</v>
      </c>
      <c r="B43" s="18">
        <v>11000</v>
      </c>
      <c r="C43" s="18">
        <v>6500</v>
      </c>
      <c r="D43" s="19">
        <v>114.9</v>
      </c>
      <c r="E43" s="18">
        <v>747000</v>
      </c>
      <c r="F43" s="20"/>
      <c r="G43" s="18">
        <v>4500</v>
      </c>
      <c r="H43" s="19">
        <v>15.5</v>
      </c>
      <c r="I43" s="18">
        <v>70000</v>
      </c>
    </row>
    <row r="44" spans="1:9" ht="15">
      <c r="A44" s="17" t="s">
        <v>37</v>
      </c>
      <c r="B44" s="18" t="s">
        <v>65</v>
      </c>
      <c r="C44" s="18" t="s">
        <v>65</v>
      </c>
      <c r="D44" s="19" t="s">
        <v>65</v>
      </c>
      <c r="E44" s="18" t="s">
        <v>65</v>
      </c>
      <c r="F44" s="20"/>
      <c r="G44" s="18">
        <v>8600</v>
      </c>
      <c r="H44" s="19">
        <v>14.5</v>
      </c>
      <c r="I44" s="18">
        <v>123000</v>
      </c>
    </row>
    <row r="45" spans="1:9" ht="15">
      <c r="A45" s="17" t="s">
        <v>38</v>
      </c>
      <c r="B45" s="18" t="s">
        <v>65</v>
      </c>
      <c r="C45" s="18" t="s">
        <v>65</v>
      </c>
      <c r="D45" s="19" t="s">
        <v>65</v>
      </c>
      <c r="E45" s="18" t="s">
        <v>65</v>
      </c>
      <c r="F45" s="20"/>
      <c r="G45" s="18" t="s">
        <v>65</v>
      </c>
      <c r="H45" s="19" t="s">
        <v>65</v>
      </c>
      <c r="I45" s="18" t="s">
        <v>65</v>
      </c>
    </row>
    <row r="46" spans="1:9" ht="15">
      <c r="A46" s="17" t="s">
        <v>39</v>
      </c>
      <c r="B46" s="18">
        <v>14900</v>
      </c>
      <c r="C46" s="18">
        <v>9200</v>
      </c>
      <c r="D46" s="19">
        <v>125.5</v>
      </c>
      <c r="E46" s="18">
        <v>1155000</v>
      </c>
      <c r="F46" s="20"/>
      <c r="G46" s="18">
        <v>5600</v>
      </c>
      <c r="H46" s="19">
        <v>15</v>
      </c>
      <c r="I46" s="18">
        <v>84000</v>
      </c>
    </row>
    <row r="47" spans="1:9" ht="15">
      <c r="A47" s="17" t="s">
        <v>40</v>
      </c>
      <c r="B47" s="18">
        <v>0</v>
      </c>
      <c r="C47" s="18">
        <v>0</v>
      </c>
      <c r="D47" s="19">
        <v>0</v>
      </c>
      <c r="E47" s="18">
        <v>0</v>
      </c>
      <c r="F47" s="20"/>
      <c r="G47" s="18">
        <v>0</v>
      </c>
      <c r="H47" s="19">
        <v>0</v>
      </c>
      <c r="I47" s="18">
        <v>0</v>
      </c>
    </row>
    <row r="48" spans="1:9" ht="15">
      <c r="A48" s="17" t="s">
        <v>41</v>
      </c>
      <c r="B48" s="18">
        <v>39000</v>
      </c>
      <c r="C48" s="18">
        <v>14000</v>
      </c>
      <c r="D48" s="19">
        <v>136.4</v>
      </c>
      <c r="E48" s="18">
        <v>1909000</v>
      </c>
      <c r="F48" s="20"/>
      <c r="G48" s="18">
        <v>24800</v>
      </c>
      <c r="H48" s="19">
        <v>18</v>
      </c>
      <c r="I48" s="18">
        <v>444000</v>
      </c>
    </row>
    <row r="49" spans="1:9" ht="15">
      <c r="A49" s="17" t="s">
        <v>42</v>
      </c>
      <c r="B49" s="18">
        <v>10400</v>
      </c>
      <c r="C49" s="18">
        <v>3700</v>
      </c>
      <c r="D49" s="19">
        <v>119.5</v>
      </c>
      <c r="E49" s="18">
        <v>442000</v>
      </c>
      <c r="F49" s="20"/>
      <c r="G49" s="18">
        <v>6700</v>
      </c>
      <c r="H49" s="19">
        <v>14.5</v>
      </c>
      <c r="I49" s="18">
        <v>96000</v>
      </c>
    </row>
    <row r="50" spans="1:9" ht="15">
      <c r="A50" s="17" t="s">
        <v>43</v>
      </c>
      <c r="B50" s="18">
        <v>900</v>
      </c>
      <c r="C50" s="18">
        <v>500</v>
      </c>
      <c r="D50" s="19">
        <v>138</v>
      </c>
      <c r="E50" s="18">
        <v>69000</v>
      </c>
      <c r="F50" s="20"/>
      <c r="G50" s="18">
        <v>300</v>
      </c>
      <c r="H50" s="19">
        <v>13.5</v>
      </c>
      <c r="I50" s="18">
        <v>4000</v>
      </c>
    </row>
    <row r="51" spans="1:9" ht="15">
      <c r="A51" s="17" t="s">
        <v>44</v>
      </c>
      <c r="B51" s="18">
        <v>9600</v>
      </c>
      <c r="C51" s="18">
        <v>2600</v>
      </c>
      <c r="D51" s="19">
        <v>136.5</v>
      </c>
      <c r="E51" s="18">
        <v>355000</v>
      </c>
      <c r="F51" s="20"/>
      <c r="G51" s="18">
        <v>6700</v>
      </c>
      <c r="H51" s="19">
        <v>15</v>
      </c>
      <c r="I51" s="18">
        <v>101000</v>
      </c>
    </row>
    <row r="52" spans="1:9" ht="15">
      <c r="A52" s="17" t="s">
        <v>45</v>
      </c>
      <c r="B52" s="18">
        <v>9100</v>
      </c>
      <c r="C52" s="18">
        <v>4900</v>
      </c>
      <c r="D52" s="19">
        <v>130.2</v>
      </c>
      <c r="E52" s="18">
        <v>638000</v>
      </c>
      <c r="F52" s="20"/>
      <c r="G52" s="18">
        <v>4200</v>
      </c>
      <c r="H52" s="19">
        <v>17</v>
      </c>
      <c r="I52" s="18">
        <v>71000</v>
      </c>
    </row>
    <row r="53" spans="1:9" ht="15">
      <c r="A53" s="17" t="s">
        <v>46</v>
      </c>
      <c r="B53" s="18">
        <v>26500</v>
      </c>
      <c r="C53" s="18">
        <v>23400</v>
      </c>
      <c r="D53" s="19">
        <v>144.4</v>
      </c>
      <c r="E53" s="18">
        <v>3380000</v>
      </c>
      <c r="F53" s="20"/>
      <c r="G53" s="18">
        <v>3000</v>
      </c>
      <c r="H53" s="19">
        <v>15.5</v>
      </c>
      <c r="I53" s="18">
        <v>46000</v>
      </c>
    </row>
    <row r="54" spans="1:9" ht="15">
      <c r="A54" s="17" t="s">
        <v>47</v>
      </c>
      <c r="B54" s="20">
        <v>39300</v>
      </c>
      <c r="C54" s="20">
        <v>25000</v>
      </c>
      <c r="D54" s="21">
        <v>116.8</v>
      </c>
      <c r="E54" s="20">
        <v>2920000</v>
      </c>
      <c r="F54" s="5"/>
      <c r="G54" s="20">
        <v>14200</v>
      </c>
      <c r="H54" s="21">
        <v>15</v>
      </c>
      <c r="I54" s="20">
        <v>210000</v>
      </c>
    </row>
    <row r="55" spans="1:9" ht="15">
      <c r="A55" s="17" t="s">
        <v>48</v>
      </c>
      <c r="B55" s="18">
        <v>1200</v>
      </c>
      <c r="C55" s="18">
        <v>1200</v>
      </c>
      <c r="D55" s="19">
        <v>128.3</v>
      </c>
      <c r="E55" s="18">
        <v>154000</v>
      </c>
      <c r="F55" s="20"/>
      <c r="G55" s="18">
        <v>0</v>
      </c>
      <c r="H55" s="19">
        <v>0</v>
      </c>
      <c r="I55" s="18">
        <v>0</v>
      </c>
    </row>
    <row r="56" spans="1:9" ht="15">
      <c r="A56" s="17" t="s">
        <v>49</v>
      </c>
      <c r="B56" s="18" t="s">
        <v>65</v>
      </c>
      <c r="C56" s="18" t="s">
        <v>65</v>
      </c>
      <c r="D56" s="19" t="s">
        <v>65</v>
      </c>
      <c r="E56" s="18" t="s">
        <v>65</v>
      </c>
      <c r="F56" s="20"/>
      <c r="G56" s="18">
        <v>1400</v>
      </c>
      <c r="H56" s="19">
        <v>12</v>
      </c>
      <c r="I56" s="18">
        <v>17000</v>
      </c>
    </row>
    <row r="57" spans="1:9" ht="15">
      <c r="A57" s="17" t="s">
        <v>50</v>
      </c>
      <c r="B57" s="18" t="s">
        <v>65</v>
      </c>
      <c r="C57" s="18" t="s">
        <v>65</v>
      </c>
      <c r="D57" s="19" t="s">
        <v>65</v>
      </c>
      <c r="E57" s="18" t="s">
        <v>65</v>
      </c>
      <c r="F57" s="20"/>
      <c r="G57" s="20">
        <v>5000</v>
      </c>
      <c r="H57" s="21">
        <v>14</v>
      </c>
      <c r="I57" s="20">
        <v>71000</v>
      </c>
    </row>
    <row r="58" spans="1:9" ht="15">
      <c r="A58" s="17" t="s">
        <v>51</v>
      </c>
      <c r="B58" s="18">
        <v>15600</v>
      </c>
      <c r="C58" s="18">
        <v>9200</v>
      </c>
      <c r="D58" s="19">
        <v>128.8</v>
      </c>
      <c r="E58" s="18">
        <v>1185000</v>
      </c>
      <c r="F58" s="20"/>
      <c r="G58" s="18">
        <v>6200</v>
      </c>
      <c r="H58" s="19">
        <v>15.5</v>
      </c>
      <c r="I58" s="18">
        <v>95000</v>
      </c>
    </row>
    <row r="59" spans="1:9" ht="15">
      <c r="A59" s="17" t="s">
        <v>52</v>
      </c>
      <c r="B59" s="18" t="s">
        <v>65</v>
      </c>
      <c r="C59" s="18" t="s">
        <v>65</v>
      </c>
      <c r="D59" s="19" t="s">
        <v>65</v>
      </c>
      <c r="E59" s="18" t="s">
        <v>65</v>
      </c>
      <c r="F59" s="20"/>
      <c r="G59" s="18" t="s">
        <v>65</v>
      </c>
      <c r="H59" s="19" t="s">
        <v>65</v>
      </c>
      <c r="I59" s="18" t="s">
        <v>65</v>
      </c>
    </row>
    <row r="60" spans="1:9" ht="15">
      <c r="A60" s="17" t="s">
        <v>53</v>
      </c>
      <c r="B60" s="18" t="s">
        <v>65</v>
      </c>
      <c r="C60" s="18" t="s">
        <v>65</v>
      </c>
      <c r="D60" s="19" t="s">
        <v>65</v>
      </c>
      <c r="E60" s="18" t="s">
        <v>65</v>
      </c>
      <c r="F60" s="20"/>
      <c r="G60" s="18">
        <v>0</v>
      </c>
      <c r="H60" s="19">
        <v>0</v>
      </c>
      <c r="I60" s="18">
        <v>0</v>
      </c>
    </row>
    <row r="61" spans="1:9" ht="15">
      <c r="A61" s="17" t="s">
        <v>54</v>
      </c>
      <c r="B61" s="18">
        <v>28400</v>
      </c>
      <c r="C61" s="18">
        <v>7100</v>
      </c>
      <c r="D61" s="19">
        <v>125.6</v>
      </c>
      <c r="E61" s="18">
        <v>892000</v>
      </c>
      <c r="F61" s="20"/>
      <c r="G61" s="18">
        <v>21300</v>
      </c>
      <c r="H61" s="19">
        <v>14.5</v>
      </c>
      <c r="I61" s="18">
        <v>305000</v>
      </c>
    </row>
    <row r="62" spans="1:9" ht="15">
      <c r="A62" s="17" t="s">
        <v>55</v>
      </c>
      <c r="B62" s="20">
        <v>36600</v>
      </c>
      <c r="C62" s="20">
        <v>29000</v>
      </c>
      <c r="D62" s="21">
        <v>138.5</v>
      </c>
      <c r="E62" s="20">
        <v>4017000</v>
      </c>
      <c r="F62" s="5"/>
      <c r="G62" s="18" t="s">
        <v>65</v>
      </c>
      <c r="H62" s="19" t="s">
        <v>65</v>
      </c>
      <c r="I62" s="18" t="s">
        <v>65</v>
      </c>
    </row>
    <row r="63" spans="1:9" ht="15">
      <c r="A63" s="17" t="s">
        <v>56</v>
      </c>
      <c r="B63" s="18">
        <v>0</v>
      </c>
      <c r="C63" s="18">
        <v>0</v>
      </c>
      <c r="D63" s="19">
        <v>0</v>
      </c>
      <c r="E63" s="18">
        <v>0</v>
      </c>
      <c r="F63" s="20"/>
      <c r="G63" s="18">
        <v>0</v>
      </c>
      <c r="H63" s="19">
        <v>0</v>
      </c>
      <c r="I63" s="18">
        <v>0</v>
      </c>
    </row>
    <row r="64" spans="1:9" ht="15">
      <c r="A64" s="17" t="s">
        <v>57</v>
      </c>
      <c r="B64" s="20">
        <v>55500</v>
      </c>
      <c r="C64" s="20">
        <v>22400</v>
      </c>
      <c r="D64" s="21">
        <v>127.7</v>
      </c>
      <c r="E64" s="20">
        <v>2860000</v>
      </c>
      <c r="F64" s="5"/>
      <c r="G64" s="20">
        <v>33000</v>
      </c>
      <c r="H64" s="21">
        <v>17</v>
      </c>
      <c r="I64" s="20">
        <v>555000</v>
      </c>
    </row>
    <row r="65" spans="1:9" ht="15">
      <c r="A65" s="17" t="s">
        <v>58</v>
      </c>
      <c r="B65" s="20">
        <v>15200</v>
      </c>
      <c r="C65" s="20">
        <v>8900</v>
      </c>
      <c r="D65" s="21">
        <v>135.1</v>
      </c>
      <c r="E65" s="20">
        <v>1202000</v>
      </c>
      <c r="F65" s="20"/>
      <c r="G65" s="18">
        <v>6200</v>
      </c>
      <c r="H65" s="19">
        <v>14.5</v>
      </c>
      <c r="I65" s="18">
        <v>90000</v>
      </c>
    </row>
    <row r="66" spans="1:9" ht="15">
      <c r="A66" s="17"/>
      <c r="B66" s="13"/>
      <c r="C66" s="14"/>
      <c r="D66" s="15"/>
      <c r="E66" s="14"/>
      <c r="F66" s="14"/>
      <c r="G66" s="14"/>
      <c r="H66" s="42"/>
      <c r="I66" s="14"/>
    </row>
    <row r="67" spans="1:9" ht="15">
      <c r="A67" s="17" t="s">
        <v>63</v>
      </c>
      <c r="B67" s="14">
        <f>19200+31500+14900+11500</f>
        <v>77100</v>
      </c>
      <c r="C67" s="14">
        <f>8400+13600+3600+6900</f>
        <v>32500</v>
      </c>
      <c r="D67" s="15">
        <f>+(127.6+110.3+118.9+141.4)/4</f>
        <v>124.54999999999998</v>
      </c>
      <c r="E67" s="14">
        <f>1072000+1500000+428000+976000</f>
        <v>3976000</v>
      </c>
      <c r="F67" s="14"/>
      <c r="G67" s="14">
        <f>38900+12300+1000</f>
        <v>52200</v>
      </c>
      <c r="H67" s="42">
        <f>+(18+16.516)/3</f>
        <v>11.505333333333333</v>
      </c>
      <c r="I67" s="14">
        <f>648000+202000+16000</f>
        <v>866000</v>
      </c>
    </row>
    <row r="68" spans="1:9" ht="15">
      <c r="A68" s="22"/>
      <c r="B68" s="6"/>
      <c r="C68" s="23"/>
      <c r="D68" s="23"/>
      <c r="E68" s="23"/>
      <c r="F68" s="23"/>
      <c r="G68" s="23"/>
      <c r="H68" s="24"/>
      <c r="I68" s="23"/>
    </row>
    <row r="69" spans="1:9" ht="15">
      <c r="A69" s="43" t="s">
        <v>154</v>
      </c>
      <c r="B69" s="3"/>
      <c r="C69" s="25"/>
      <c r="D69" s="25"/>
      <c r="E69" s="25"/>
      <c r="F69" s="25"/>
      <c r="G69" s="13"/>
      <c r="H69" s="26"/>
      <c r="I69" s="13"/>
    </row>
    <row r="70" spans="1:9" ht="15">
      <c r="A70" s="5"/>
      <c r="B70" s="5"/>
      <c r="C70" s="13"/>
      <c r="D70" s="13"/>
      <c r="E70" s="13"/>
      <c r="F70" s="13"/>
      <c r="G70" s="13"/>
      <c r="H70" s="16"/>
      <c r="I70" s="13"/>
    </row>
    <row r="71" spans="1:9" ht="15">
      <c r="A71" s="5" t="s">
        <v>153</v>
      </c>
      <c r="B71" s="5"/>
      <c r="C71" s="13"/>
      <c r="D71" s="13"/>
      <c r="E71" s="13"/>
      <c r="F71" s="13"/>
      <c r="G71" s="13"/>
      <c r="H71" s="16"/>
      <c r="I71" s="13"/>
    </row>
    <row r="72" spans="1:9" ht="15">
      <c r="A72" s="5"/>
      <c r="B72" s="5"/>
      <c r="C72" s="13"/>
      <c r="D72" s="13"/>
      <c r="E72" s="13"/>
      <c r="F72" s="13"/>
      <c r="G72" s="13"/>
      <c r="H72" s="16"/>
      <c r="I72" s="13"/>
    </row>
    <row r="73" spans="1:9" ht="15">
      <c r="A73" s="5"/>
      <c r="B73" s="5"/>
      <c r="C73" s="13"/>
      <c r="D73" s="13"/>
      <c r="E73" s="13"/>
      <c r="F73" s="25"/>
      <c r="G73" s="25"/>
      <c r="H73" s="26"/>
      <c r="I73" s="25"/>
    </row>
    <row r="74" spans="1:9" ht="15">
      <c r="A74" s="3" t="s">
        <v>159</v>
      </c>
      <c r="B74" s="3"/>
      <c r="C74" s="25"/>
      <c r="D74" s="25"/>
      <c r="E74" s="25"/>
      <c r="F74" s="25"/>
      <c r="G74" s="25"/>
      <c r="H74" s="26"/>
      <c r="I74" s="13"/>
    </row>
    <row r="75" spans="1:9" ht="15">
      <c r="A75" s="3" t="s">
        <v>158</v>
      </c>
      <c r="B75" s="3"/>
      <c r="C75" s="25"/>
      <c r="D75" s="25"/>
      <c r="E75" s="25"/>
      <c r="F75" s="25"/>
      <c r="G75" s="25"/>
      <c r="H75" s="16"/>
      <c r="I75" s="13"/>
    </row>
    <row r="76" spans="1:9" ht="15">
      <c r="A76" s="5"/>
      <c r="B76" s="5"/>
      <c r="C76" s="13"/>
      <c r="D76" s="13"/>
      <c r="E76" s="13"/>
      <c r="F76" s="13"/>
      <c r="G76" s="13"/>
      <c r="H76" s="16"/>
      <c r="I76" s="13"/>
    </row>
    <row r="77" spans="1:9" ht="15">
      <c r="A77" s="5"/>
      <c r="B77" s="5"/>
      <c r="C77" s="13"/>
      <c r="D77" s="13"/>
      <c r="E77" s="13"/>
      <c r="F77" s="13"/>
      <c r="G77" s="13"/>
      <c r="H77" s="16"/>
      <c r="I77" s="13"/>
    </row>
    <row r="78" spans="1:9" ht="15">
      <c r="A78" s="5"/>
      <c r="B78" s="5"/>
      <c r="C78" s="13"/>
      <c r="D78" s="13"/>
      <c r="E78" s="13"/>
      <c r="F78" s="13"/>
      <c r="G78" s="13"/>
      <c r="H78" s="16"/>
      <c r="I78" s="13"/>
    </row>
    <row r="79" spans="1:9" ht="15">
      <c r="A79" s="5"/>
      <c r="B79" s="5"/>
      <c r="C79" s="13"/>
      <c r="D79" s="13"/>
      <c r="E79" s="13"/>
      <c r="F79" s="13"/>
      <c r="G79" s="13"/>
      <c r="H79" s="16"/>
      <c r="I79" s="13"/>
    </row>
    <row r="80" spans="1:9" ht="15">
      <c r="A80" s="5"/>
      <c r="B80" s="5"/>
      <c r="C80" s="13"/>
      <c r="D80" s="13"/>
      <c r="E80" s="13"/>
      <c r="F80" s="13"/>
      <c r="G80" s="13"/>
      <c r="H80" s="16"/>
      <c r="I80" s="13"/>
    </row>
    <row r="81" spans="1:9" ht="15">
      <c r="A81" s="5"/>
      <c r="B81" s="5"/>
      <c r="C81" s="13"/>
      <c r="D81" s="13"/>
      <c r="E81" s="13"/>
      <c r="F81" s="13"/>
      <c r="G81" s="13"/>
      <c r="H81" s="16"/>
      <c r="I81" s="13"/>
    </row>
    <row r="82" spans="1:9" ht="15">
      <c r="A82" s="5"/>
      <c r="B82" s="5"/>
      <c r="C82" s="13"/>
      <c r="D82" s="13"/>
      <c r="E82" s="13"/>
      <c r="F82" s="13"/>
      <c r="G82" s="13"/>
      <c r="H82" s="16"/>
      <c r="I82" s="13"/>
    </row>
    <row r="83" spans="1:9" ht="15">
      <c r="A83" s="5"/>
      <c r="B83" s="5"/>
      <c r="C83" s="13"/>
      <c r="D83" s="13"/>
      <c r="E83" s="13"/>
      <c r="F83" s="13"/>
      <c r="G83" s="13"/>
      <c r="H83" s="16"/>
      <c r="I83" s="13"/>
    </row>
    <row r="84" spans="1:9" ht="15">
      <c r="A84" s="5"/>
      <c r="B84" s="5"/>
      <c r="C84" s="13"/>
      <c r="D84" s="13"/>
      <c r="E84" s="13"/>
      <c r="F84" s="13"/>
      <c r="G84" s="13"/>
      <c r="H84" s="16"/>
      <c r="I84" s="13"/>
    </row>
    <row r="85" spans="1:9" ht="15">
      <c r="A85" s="5"/>
      <c r="B85" s="5"/>
      <c r="C85" s="13"/>
      <c r="D85" s="13"/>
      <c r="E85" s="13"/>
      <c r="F85" s="13"/>
      <c r="G85" s="13"/>
      <c r="H85" s="16"/>
      <c r="I85" s="13"/>
    </row>
    <row r="86" spans="1:9" ht="15">
      <c r="A86" s="5"/>
      <c r="B86" s="5"/>
      <c r="C86" s="13"/>
      <c r="D86" s="13"/>
      <c r="E86" s="13"/>
      <c r="F86" s="13"/>
      <c r="G86" s="13"/>
      <c r="H86" s="16"/>
      <c r="I86" s="13"/>
    </row>
    <row r="87" spans="1:9" ht="15">
      <c r="A87" s="5"/>
      <c r="B87" s="5"/>
      <c r="C87" s="13"/>
      <c r="D87" s="13"/>
      <c r="E87" s="13"/>
      <c r="F87" s="13"/>
      <c r="G87" s="13"/>
      <c r="H87" s="16"/>
      <c r="I87" s="13"/>
    </row>
    <row r="88" spans="1:9" ht="15">
      <c r="A88" s="5"/>
      <c r="B88" s="5"/>
      <c r="C88" s="13"/>
      <c r="D88" s="13"/>
      <c r="E88" s="13"/>
      <c r="F88" s="13"/>
      <c r="G88" s="13"/>
      <c r="H88" s="16"/>
      <c r="I88" s="13"/>
    </row>
    <row r="89" spans="1:9" ht="15">
      <c r="A89" s="5"/>
      <c r="B89" s="5"/>
      <c r="C89" s="13"/>
      <c r="D89" s="13"/>
      <c r="E89" s="13"/>
      <c r="F89" s="13"/>
      <c r="G89" s="13"/>
      <c r="H89" s="16"/>
      <c r="I89" s="13"/>
    </row>
    <row r="90" spans="1:9" ht="15">
      <c r="A90" s="5"/>
      <c r="B90" s="5"/>
      <c r="C90" s="13"/>
      <c r="D90" s="13"/>
      <c r="E90" s="13"/>
      <c r="F90" s="13"/>
      <c r="G90" s="13"/>
      <c r="H90" s="16"/>
      <c r="I90" s="13"/>
    </row>
    <row r="91" spans="1:9" ht="15">
      <c r="A91" s="5"/>
      <c r="B91" s="5"/>
      <c r="C91" s="13"/>
      <c r="D91" s="13"/>
      <c r="E91" s="13"/>
      <c r="F91" s="13"/>
      <c r="G91" s="13"/>
      <c r="H91" s="16"/>
      <c r="I91" s="13"/>
    </row>
    <row r="92" spans="1:9" ht="15">
      <c r="A92" s="5"/>
      <c r="B92" s="5"/>
      <c r="C92" s="13"/>
      <c r="D92" s="13"/>
      <c r="E92" s="13"/>
      <c r="F92" s="13"/>
      <c r="G92" s="13"/>
      <c r="H92" s="16"/>
      <c r="I92" s="13"/>
    </row>
    <row r="93" spans="1:9" ht="15">
      <c r="A93" s="5"/>
      <c r="B93" s="5"/>
      <c r="C93" s="13"/>
      <c r="D93" s="13"/>
      <c r="E93" s="13"/>
      <c r="F93" s="13"/>
      <c r="G93" s="13"/>
      <c r="H93" s="16"/>
      <c r="I93" s="13"/>
    </row>
  </sheetData>
  <sheetProtection/>
  <mergeCells count="2">
    <mergeCell ref="C5:E5"/>
    <mergeCell ref="G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5" width="13.77734375" style="0" customWidth="1"/>
    <col min="6" max="6" width="2.77734375" style="0" customWidth="1"/>
  </cols>
  <sheetData>
    <row r="1" spans="1:9" ht="20.25">
      <c r="A1" s="27" t="s">
        <v>64</v>
      </c>
      <c r="B1" s="2"/>
      <c r="C1" s="3"/>
      <c r="D1" s="3"/>
      <c r="E1" s="4"/>
      <c r="F1" s="3"/>
      <c r="G1" s="5"/>
      <c r="H1" s="5"/>
      <c r="I1" s="5"/>
    </row>
    <row r="2" spans="1:9" ht="20.25">
      <c r="A2" s="28" t="s">
        <v>160</v>
      </c>
      <c r="B2" s="2"/>
      <c r="C2" s="3"/>
      <c r="D2" s="3"/>
      <c r="E2" s="5"/>
      <c r="F2" s="3"/>
      <c r="G2" s="5"/>
      <c r="H2" s="5"/>
      <c r="I2" s="5"/>
    </row>
    <row r="3" spans="1:9" ht="20.25">
      <c r="A3" s="27" t="s">
        <v>0</v>
      </c>
      <c r="B3" s="2"/>
      <c r="C3" s="3"/>
      <c r="D3" s="3"/>
      <c r="E3" s="5"/>
      <c r="F3" s="5"/>
      <c r="G3" s="5"/>
      <c r="H3" s="5"/>
      <c r="I3" s="5"/>
    </row>
    <row r="4" spans="1:9" ht="1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5">
      <c r="A5" s="6"/>
      <c r="B5" s="7"/>
      <c r="C5" s="44" t="s">
        <v>60</v>
      </c>
      <c r="D5" s="44"/>
      <c r="E5" s="45"/>
      <c r="F5" s="8"/>
      <c r="G5" s="46" t="s">
        <v>61</v>
      </c>
      <c r="H5" s="47"/>
      <c r="I5" s="47"/>
    </row>
    <row r="6" spans="1:9" ht="28.5">
      <c r="A6" s="3" t="s">
        <v>62</v>
      </c>
      <c r="B6" s="37" t="s">
        <v>146</v>
      </c>
      <c r="C6" s="38" t="s">
        <v>143</v>
      </c>
      <c r="D6" s="38" t="s">
        <v>144</v>
      </c>
      <c r="E6" s="39" t="s">
        <v>145</v>
      </c>
      <c r="F6" s="9"/>
      <c r="G6" s="38" t="s">
        <v>143</v>
      </c>
      <c r="H6" s="38" t="s">
        <v>144</v>
      </c>
      <c r="I6" s="39" t="s">
        <v>145</v>
      </c>
    </row>
    <row r="7" spans="1:9" ht="15">
      <c r="A7" s="6"/>
      <c r="B7" s="5"/>
      <c r="C7" s="5"/>
      <c r="D7" s="10"/>
      <c r="E7" s="5"/>
      <c r="F7" s="5"/>
      <c r="G7" s="5"/>
      <c r="H7" s="11"/>
      <c r="I7" s="5"/>
    </row>
    <row r="8" spans="1:9" ht="15">
      <c r="A8" s="3" t="s">
        <v>2</v>
      </c>
      <c r="B8" s="10">
        <f>SUM(B9:B67)</f>
        <v>1050000</v>
      </c>
      <c r="C8" s="10">
        <f>SUM(C9:C67)</f>
        <v>590000</v>
      </c>
      <c r="D8" s="12">
        <v>150</v>
      </c>
      <c r="E8" s="10">
        <f>SUM(E9:E67)</f>
        <v>88500000</v>
      </c>
      <c r="F8" s="10"/>
      <c r="G8" s="10">
        <f>SUM(G9:G67)</f>
        <v>455000</v>
      </c>
      <c r="H8" s="12">
        <v>19</v>
      </c>
      <c r="I8" s="10">
        <f>SUM(I9:I67)</f>
        <v>8645000</v>
      </c>
    </row>
    <row r="9" spans="1:9" ht="15">
      <c r="A9" s="17" t="s">
        <v>3</v>
      </c>
      <c r="B9" s="18">
        <v>3500</v>
      </c>
      <c r="C9" s="18">
        <v>1300</v>
      </c>
      <c r="D9" s="19">
        <v>139.9</v>
      </c>
      <c r="E9" s="18">
        <v>181900</v>
      </c>
      <c r="F9" s="20"/>
      <c r="G9" s="18">
        <v>2100</v>
      </c>
      <c r="H9" s="19">
        <v>18.5</v>
      </c>
      <c r="I9" s="18">
        <v>39100</v>
      </c>
    </row>
    <row r="10" spans="1:9" ht="15">
      <c r="A10" s="17" t="s">
        <v>4</v>
      </c>
      <c r="B10" s="18">
        <v>14900</v>
      </c>
      <c r="C10" s="18">
        <v>6600</v>
      </c>
      <c r="D10" s="19">
        <v>163.6</v>
      </c>
      <c r="E10" s="18">
        <v>1080000</v>
      </c>
      <c r="F10" s="20"/>
      <c r="G10" s="18">
        <v>8300</v>
      </c>
      <c r="H10" s="19">
        <v>18</v>
      </c>
      <c r="I10" s="18">
        <v>149000</v>
      </c>
    </row>
    <row r="11" spans="1:9" ht="15">
      <c r="A11" s="17" t="s">
        <v>5</v>
      </c>
      <c r="B11" s="18">
        <v>6200</v>
      </c>
      <c r="C11" s="18">
        <v>1900</v>
      </c>
      <c r="D11" s="19">
        <v>161.6</v>
      </c>
      <c r="E11" s="18">
        <v>307000</v>
      </c>
      <c r="F11" s="20"/>
      <c r="G11" s="18">
        <v>4300</v>
      </c>
      <c r="H11" s="19">
        <v>20.5</v>
      </c>
      <c r="I11" s="18">
        <v>88000</v>
      </c>
    </row>
    <row r="12" spans="1:9" ht="15">
      <c r="A12" s="17" t="s">
        <v>6</v>
      </c>
      <c r="B12" s="18">
        <v>19500</v>
      </c>
      <c r="C12" s="18">
        <v>8800</v>
      </c>
      <c r="D12" s="19">
        <v>147.6</v>
      </c>
      <c r="E12" s="18">
        <v>1299000</v>
      </c>
      <c r="F12" s="20"/>
      <c r="G12" s="18">
        <v>10700</v>
      </c>
      <c r="H12" s="19">
        <v>19.5</v>
      </c>
      <c r="I12" s="18">
        <v>208000</v>
      </c>
    </row>
    <row r="13" spans="1:9" ht="15">
      <c r="A13" s="17" t="s">
        <v>7</v>
      </c>
      <c r="B13" s="20">
        <v>64400</v>
      </c>
      <c r="C13" s="20">
        <v>37200</v>
      </c>
      <c r="D13" s="21">
        <v>152</v>
      </c>
      <c r="E13" s="20">
        <v>5654000</v>
      </c>
      <c r="F13" s="20"/>
      <c r="G13" s="20">
        <v>27000</v>
      </c>
      <c r="H13" s="21">
        <v>21.5</v>
      </c>
      <c r="I13" s="20">
        <v>581000</v>
      </c>
    </row>
    <row r="14" spans="1:9" ht="15">
      <c r="A14" s="17" t="s">
        <v>8</v>
      </c>
      <c r="B14" s="20">
        <v>21900</v>
      </c>
      <c r="C14" s="20">
        <v>8300</v>
      </c>
      <c r="D14" s="21">
        <v>167.6</v>
      </c>
      <c r="E14" s="20">
        <v>1391000</v>
      </c>
      <c r="F14" s="20"/>
      <c r="G14" s="20">
        <v>13100</v>
      </c>
      <c r="H14" s="21">
        <v>19</v>
      </c>
      <c r="I14" s="20">
        <v>252000</v>
      </c>
    </row>
    <row r="15" spans="1:9" ht="15">
      <c r="A15" s="17" t="s">
        <v>9</v>
      </c>
      <c r="B15" s="18">
        <v>5400</v>
      </c>
      <c r="C15" s="18">
        <v>4100</v>
      </c>
      <c r="D15" s="19">
        <v>140.5</v>
      </c>
      <c r="E15" s="18">
        <v>576000</v>
      </c>
      <c r="F15" s="20"/>
      <c r="G15" s="18">
        <v>1200</v>
      </c>
      <c r="H15" s="19">
        <v>16.5</v>
      </c>
      <c r="I15" s="18">
        <v>20000</v>
      </c>
    </row>
    <row r="16" spans="1:9" ht="15">
      <c r="A16" s="17" t="s">
        <v>10</v>
      </c>
      <c r="B16" s="20">
        <v>15100</v>
      </c>
      <c r="C16" s="20">
        <v>6300</v>
      </c>
      <c r="D16" s="21">
        <v>130.5</v>
      </c>
      <c r="E16" s="20">
        <v>822000</v>
      </c>
      <c r="F16" s="20"/>
      <c r="G16" s="20">
        <v>8700</v>
      </c>
      <c r="H16" s="21">
        <v>17.5</v>
      </c>
      <c r="I16" s="20">
        <v>154000</v>
      </c>
    </row>
    <row r="17" spans="1:9" ht="15">
      <c r="A17" s="17" t="s">
        <v>11</v>
      </c>
      <c r="B17" s="18">
        <v>22900</v>
      </c>
      <c r="C17" s="18">
        <v>8600</v>
      </c>
      <c r="D17" s="19">
        <v>176.3</v>
      </c>
      <c r="E17" s="18">
        <v>1516000</v>
      </c>
      <c r="F17" s="20"/>
      <c r="G17" s="18">
        <v>14200</v>
      </c>
      <c r="H17" s="19">
        <v>20.5</v>
      </c>
      <c r="I17" s="18">
        <v>293000</v>
      </c>
    </row>
    <row r="18" spans="1:9" ht="15">
      <c r="A18" s="17" t="s">
        <v>12</v>
      </c>
      <c r="B18" s="20">
        <v>12700</v>
      </c>
      <c r="C18" s="20">
        <v>7300</v>
      </c>
      <c r="D18" s="21">
        <v>121.6</v>
      </c>
      <c r="E18" s="20">
        <v>888000</v>
      </c>
      <c r="F18" s="5"/>
      <c r="G18" s="20">
        <v>5200</v>
      </c>
      <c r="H18" s="21">
        <v>21.5</v>
      </c>
      <c r="I18" s="20">
        <v>113000</v>
      </c>
    </row>
    <row r="19" spans="1:9" ht="15">
      <c r="A19" s="17" t="s">
        <v>13</v>
      </c>
      <c r="B19" s="18">
        <v>16300</v>
      </c>
      <c r="C19" s="18">
        <v>7800</v>
      </c>
      <c r="D19" s="19">
        <v>145.6</v>
      </c>
      <c r="E19" s="18">
        <v>1136000</v>
      </c>
      <c r="F19" s="20"/>
      <c r="G19" s="18">
        <v>8500</v>
      </c>
      <c r="H19" s="19">
        <v>18.5</v>
      </c>
      <c r="I19" s="18">
        <v>158000</v>
      </c>
    </row>
    <row r="20" spans="1:9" ht="15">
      <c r="A20" s="17" t="s">
        <v>14</v>
      </c>
      <c r="B20" s="18">
        <v>6400</v>
      </c>
      <c r="C20" s="18">
        <v>1100</v>
      </c>
      <c r="D20" s="19">
        <v>127.5</v>
      </c>
      <c r="E20" s="18">
        <v>140200</v>
      </c>
      <c r="F20" s="20"/>
      <c r="G20" s="18">
        <v>5300</v>
      </c>
      <c r="H20" s="19">
        <v>17</v>
      </c>
      <c r="I20" s="18">
        <v>91000</v>
      </c>
    </row>
    <row r="21" spans="1:9" ht="15">
      <c r="A21" s="17" t="s">
        <v>15</v>
      </c>
      <c r="B21" s="18">
        <v>7900</v>
      </c>
      <c r="C21" s="18">
        <v>5100</v>
      </c>
      <c r="D21" s="19">
        <v>147.5</v>
      </c>
      <c r="E21" s="18">
        <v>752000</v>
      </c>
      <c r="F21" s="20"/>
      <c r="G21" s="18">
        <v>2500</v>
      </c>
      <c r="H21" s="19">
        <v>21</v>
      </c>
      <c r="I21" s="18">
        <v>54000</v>
      </c>
    </row>
    <row r="22" spans="1:9" ht="15">
      <c r="A22" s="17" t="s">
        <v>16</v>
      </c>
      <c r="B22" s="18">
        <v>23000</v>
      </c>
      <c r="C22" s="18">
        <v>10700</v>
      </c>
      <c r="D22" s="19">
        <v>142.1</v>
      </c>
      <c r="E22" s="18">
        <v>1521000</v>
      </c>
      <c r="F22" s="5"/>
      <c r="G22" s="18">
        <v>12300</v>
      </c>
      <c r="H22" s="19">
        <v>18</v>
      </c>
      <c r="I22" s="18">
        <v>221000</v>
      </c>
    </row>
    <row r="23" spans="1:9" ht="15">
      <c r="A23" s="17" t="s">
        <v>17</v>
      </c>
      <c r="B23" s="18" t="s">
        <v>65</v>
      </c>
      <c r="C23" s="18" t="s">
        <v>65</v>
      </c>
      <c r="D23" s="18" t="s">
        <v>65</v>
      </c>
      <c r="E23" s="18" t="s">
        <v>65</v>
      </c>
      <c r="F23" s="20"/>
      <c r="G23" s="18" t="s">
        <v>65</v>
      </c>
      <c r="H23" s="18" t="s">
        <v>65</v>
      </c>
      <c r="I23" s="18" t="s">
        <v>65</v>
      </c>
    </row>
    <row r="24" spans="1:9" ht="15">
      <c r="A24" s="17" t="s">
        <v>18</v>
      </c>
      <c r="B24" s="18" t="s">
        <v>65</v>
      </c>
      <c r="C24" s="18" t="s">
        <v>65</v>
      </c>
      <c r="D24" s="18" t="s">
        <v>65</v>
      </c>
      <c r="E24" s="18" t="s">
        <v>65</v>
      </c>
      <c r="F24" s="20"/>
      <c r="G24" s="18">
        <v>9500</v>
      </c>
      <c r="H24" s="19">
        <v>18</v>
      </c>
      <c r="I24" s="18">
        <v>170000</v>
      </c>
    </row>
    <row r="25" spans="1:9" ht="15">
      <c r="A25" s="17" t="s">
        <v>19</v>
      </c>
      <c r="B25" s="18">
        <v>2600</v>
      </c>
      <c r="C25" s="18">
        <v>900</v>
      </c>
      <c r="D25" s="19">
        <v>143.1</v>
      </c>
      <c r="E25" s="18">
        <v>128800</v>
      </c>
      <c r="F25" s="20"/>
      <c r="G25" s="18">
        <v>1700</v>
      </c>
      <c r="H25" s="19">
        <v>16.5</v>
      </c>
      <c r="I25" s="18">
        <v>28000</v>
      </c>
    </row>
    <row r="26" spans="1:9" ht="15">
      <c r="A26" s="17" t="s">
        <v>20</v>
      </c>
      <c r="B26" s="20">
        <v>49300</v>
      </c>
      <c r="C26" s="20">
        <v>30100</v>
      </c>
      <c r="D26" s="21">
        <v>146.6</v>
      </c>
      <c r="E26" s="20">
        <v>4412000</v>
      </c>
      <c r="F26" s="5"/>
      <c r="G26" s="20">
        <v>19100</v>
      </c>
      <c r="H26" s="21">
        <v>19.5</v>
      </c>
      <c r="I26" s="20">
        <v>375000</v>
      </c>
    </row>
    <row r="27" spans="1:9" ht="15">
      <c r="A27" s="17" t="s">
        <v>21</v>
      </c>
      <c r="B27" s="18" t="s">
        <v>65</v>
      </c>
      <c r="C27" s="18" t="s">
        <v>65</v>
      </c>
      <c r="D27" s="18" t="s">
        <v>65</v>
      </c>
      <c r="E27" s="18" t="s">
        <v>65</v>
      </c>
      <c r="F27" s="20"/>
      <c r="G27" s="18" t="s">
        <v>65</v>
      </c>
      <c r="H27" s="18" t="s">
        <v>65</v>
      </c>
      <c r="I27" s="18" t="s">
        <v>65</v>
      </c>
    </row>
    <row r="28" spans="1:9" ht="15">
      <c r="A28" s="17" t="s">
        <v>59</v>
      </c>
      <c r="B28" s="18">
        <v>0</v>
      </c>
      <c r="C28" s="18">
        <v>0</v>
      </c>
      <c r="D28" s="18">
        <v>0</v>
      </c>
      <c r="E28" s="18">
        <v>0</v>
      </c>
      <c r="F28" s="20"/>
      <c r="G28" s="18">
        <v>0</v>
      </c>
      <c r="H28" s="18">
        <v>0</v>
      </c>
      <c r="I28" s="18">
        <v>0</v>
      </c>
    </row>
    <row r="29" spans="1:9" ht="15">
      <c r="A29" s="17" t="s">
        <v>22</v>
      </c>
      <c r="B29" s="18">
        <v>16700</v>
      </c>
      <c r="C29" s="18">
        <v>6900</v>
      </c>
      <c r="D29" s="19">
        <v>137.1</v>
      </c>
      <c r="E29" s="18">
        <v>946000</v>
      </c>
      <c r="F29" s="20"/>
      <c r="G29" s="18">
        <v>9600</v>
      </c>
      <c r="H29" s="19">
        <v>17</v>
      </c>
      <c r="I29" s="18">
        <v>165000</v>
      </c>
    </row>
    <row r="30" spans="1:9" ht="15">
      <c r="A30" s="17" t="s">
        <v>23</v>
      </c>
      <c r="B30" s="20">
        <v>39600</v>
      </c>
      <c r="C30" s="20">
        <v>19200</v>
      </c>
      <c r="D30" s="21">
        <v>160.7</v>
      </c>
      <c r="E30" s="20">
        <v>3085000</v>
      </c>
      <c r="F30" s="5"/>
      <c r="G30" s="20">
        <v>20000</v>
      </c>
      <c r="H30" s="21">
        <v>19.5</v>
      </c>
      <c r="I30" s="20">
        <v>393000</v>
      </c>
    </row>
    <row r="31" spans="1:9" ht="15">
      <c r="A31" s="17" t="s">
        <v>24</v>
      </c>
      <c r="B31" s="18">
        <v>23600</v>
      </c>
      <c r="C31" s="18">
        <v>9300</v>
      </c>
      <c r="D31" s="19">
        <v>133</v>
      </c>
      <c r="E31" s="18">
        <v>1237000</v>
      </c>
      <c r="F31" s="20"/>
      <c r="G31" s="18">
        <v>14300</v>
      </c>
      <c r="H31" s="19">
        <v>19</v>
      </c>
      <c r="I31" s="18">
        <v>269000</v>
      </c>
    </row>
    <row r="32" spans="1:9" ht="15">
      <c r="A32" s="17" t="s">
        <v>25</v>
      </c>
      <c r="B32" s="18">
        <v>63100</v>
      </c>
      <c r="C32" s="18">
        <v>39100</v>
      </c>
      <c r="D32" s="19">
        <v>166.6</v>
      </c>
      <c r="E32" s="18">
        <v>6515000</v>
      </c>
      <c r="F32" s="20"/>
      <c r="G32" s="18">
        <v>24000</v>
      </c>
      <c r="H32" s="19">
        <v>20.5</v>
      </c>
      <c r="I32" s="18">
        <v>487000</v>
      </c>
    </row>
    <row r="33" spans="1:9" ht="15">
      <c r="A33" s="17" t="s">
        <v>26</v>
      </c>
      <c r="B33" s="20">
        <v>26000</v>
      </c>
      <c r="C33" s="20">
        <v>15000</v>
      </c>
      <c r="D33" s="21">
        <v>139.9</v>
      </c>
      <c r="E33" s="20">
        <v>2098000</v>
      </c>
      <c r="F33" s="5"/>
      <c r="G33" s="20">
        <v>10900</v>
      </c>
      <c r="H33" s="21">
        <v>19.5</v>
      </c>
      <c r="I33" s="20">
        <v>213000</v>
      </c>
    </row>
    <row r="34" spans="1:9" ht="15">
      <c r="A34" s="17" t="s">
        <v>27</v>
      </c>
      <c r="B34" s="18">
        <v>28600</v>
      </c>
      <c r="C34" s="18">
        <v>24400</v>
      </c>
      <c r="D34" s="19">
        <v>158</v>
      </c>
      <c r="E34" s="18">
        <v>3854000</v>
      </c>
      <c r="F34" s="5"/>
      <c r="G34" s="18" t="s">
        <v>65</v>
      </c>
      <c r="H34" s="19" t="s">
        <v>65</v>
      </c>
      <c r="I34" s="18" t="s">
        <v>65</v>
      </c>
    </row>
    <row r="35" spans="1:9" ht="15">
      <c r="A35" s="17" t="s">
        <v>28</v>
      </c>
      <c r="B35" s="20">
        <v>18800</v>
      </c>
      <c r="C35" s="20">
        <v>11500</v>
      </c>
      <c r="D35" s="21">
        <v>148.6</v>
      </c>
      <c r="E35" s="20">
        <v>1709000</v>
      </c>
      <c r="F35" s="5"/>
      <c r="G35" s="20">
        <v>7100</v>
      </c>
      <c r="H35" s="21">
        <v>18.5</v>
      </c>
      <c r="I35" s="20">
        <v>130000</v>
      </c>
    </row>
    <row r="36" spans="1:9" ht="15">
      <c r="A36" s="17" t="s">
        <v>29</v>
      </c>
      <c r="B36" s="18">
        <v>0</v>
      </c>
      <c r="C36" s="18">
        <v>0</v>
      </c>
      <c r="D36" s="19">
        <v>0</v>
      </c>
      <c r="E36" s="18">
        <v>0</v>
      </c>
      <c r="F36" s="20"/>
      <c r="G36" s="18">
        <v>0</v>
      </c>
      <c r="H36" s="19">
        <v>0</v>
      </c>
      <c r="I36" s="18">
        <v>0</v>
      </c>
    </row>
    <row r="37" spans="1:9" ht="15">
      <c r="A37" s="17" t="s">
        <v>30</v>
      </c>
      <c r="B37" s="18">
        <v>35900</v>
      </c>
      <c r="C37" s="18">
        <v>27900</v>
      </c>
      <c r="D37" s="19">
        <v>149.7</v>
      </c>
      <c r="E37" s="18">
        <v>4178000</v>
      </c>
      <c r="F37" s="20"/>
      <c r="G37" s="18">
        <v>8000</v>
      </c>
      <c r="H37" s="19">
        <v>19</v>
      </c>
      <c r="I37" s="18">
        <v>152000</v>
      </c>
    </row>
    <row r="38" spans="1:9" ht="15">
      <c r="A38" s="17" t="s">
        <v>31</v>
      </c>
      <c r="B38" s="20">
        <v>35200</v>
      </c>
      <c r="C38" s="20">
        <v>21100</v>
      </c>
      <c r="D38" s="21">
        <v>143.2</v>
      </c>
      <c r="E38" s="20">
        <v>3021000</v>
      </c>
      <c r="F38" s="5"/>
      <c r="G38" s="20">
        <v>14000</v>
      </c>
      <c r="H38" s="21">
        <v>18</v>
      </c>
      <c r="I38" s="20">
        <v>255000</v>
      </c>
    </row>
    <row r="39" spans="1:9" ht="15">
      <c r="A39" s="17" t="s">
        <v>32</v>
      </c>
      <c r="B39" s="20">
        <v>38100</v>
      </c>
      <c r="C39" s="20">
        <v>26100</v>
      </c>
      <c r="D39" s="21">
        <v>147.7</v>
      </c>
      <c r="E39" s="20">
        <v>3854000</v>
      </c>
      <c r="F39" s="5"/>
      <c r="G39" s="20">
        <v>11900</v>
      </c>
      <c r="H39" s="21">
        <v>21.5</v>
      </c>
      <c r="I39" s="20">
        <v>256000</v>
      </c>
    </row>
    <row r="40" spans="1:9" ht="15">
      <c r="A40" s="17" t="s">
        <v>33</v>
      </c>
      <c r="B40" s="18">
        <v>44400</v>
      </c>
      <c r="C40" s="18">
        <v>29400</v>
      </c>
      <c r="D40" s="19">
        <v>158.1</v>
      </c>
      <c r="E40" s="18">
        <v>4648000</v>
      </c>
      <c r="F40" s="20"/>
      <c r="G40" s="18">
        <v>14500</v>
      </c>
      <c r="H40" s="19">
        <v>20</v>
      </c>
      <c r="I40" s="18">
        <v>293000</v>
      </c>
    </row>
    <row r="41" spans="1:9" ht="15">
      <c r="A41" s="17" t="s">
        <v>34</v>
      </c>
      <c r="B41" s="18">
        <v>6600</v>
      </c>
      <c r="C41" s="18">
        <v>2500</v>
      </c>
      <c r="D41" s="19">
        <v>119.6</v>
      </c>
      <c r="E41" s="18">
        <v>299000</v>
      </c>
      <c r="F41" s="20"/>
      <c r="G41" s="18">
        <v>4100</v>
      </c>
      <c r="H41" s="19">
        <v>15.5</v>
      </c>
      <c r="I41" s="18">
        <v>64000</v>
      </c>
    </row>
    <row r="42" spans="1:9" ht="15">
      <c r="A42" s="17" t="s">
        <v>35</v>
      </c>
      <c r="B42" s="18">
        <v>42100</v>
      </c>
      <c r="C42" s="18">
        <v>34500</v>
      </c>
      <c r="D42" s="19">
        <v>151.9</v>
      </c>
      <c r="E42" s="18">
        <v>5239000</v>
      </c>
      <c r="F42" s="20"/>
      <c r="G42" s="18" t="s">
        <v>65</v>
      </c>
      <c r="H42" s="19" t="s">
        <v>65</v>
      </c>
      <c r="I42" s="18" t="s">
        <v>65</v>
      </c>
    </row>
    <row r="43" spans="1:9" ht="15">
      <c r="A43" s="17" t="s">
        <v>36</v>
      </c>
      <c r="B43" s="18">
        <v>9600</v>
      </c>
      <c r="C43" s="18">
        <v>6200</v>
      </c>
      <c r="D43" s="19">
        <v>111.6</v>
      </c>
      <c r="E43" s="18">
        <v>692000</v>
      </c>
      <c r="F43" s="20"/>
      <c r="G43" s="18" t="s">
        <v>65</v>
      </c>
      <c r="H43" s="19" t="s">
        <v>65</v>
      </c>
      <c r="I43" s="18" t="s">
        <v>65</v>
      </c>
    </row>
    <row r="44" spans="1:9" ht="15">
      <c r="A44" s="17" t="s">
        <v>37</v>
      </c>
      <c r="B44" s="18">
        <v>15100</v>
      </c>
      <c r="C44" s="18">
        <v>7100</v>
      </c>
      <c r="D44" s="19">
        <v>139.9</v>
      </c>
      <c r="E44" s="18">
        <v>993000</v>
      </c>
      <c r="F44" s="20"/>
      <c r="G44" s="18" t="s">
        <v>65</v>
      </c>
      <c r="H44" s="19" t="s">
        <v>65</v>
      </c>
      <c r="I44" s="18" t="s">
        <v>65</v>
      </c>
    </row>
    <row r="45" spans="1:9" ht="15">
      <c r="A45" s="17" t="s">
        <v>38</v>
      </c>
      <c r="B45" s="18" t="s">
        <v>65</v>
      </c>
      <c r="C45" s="18" t="s">
        <v>65</v>
      </c>
      <c r="D45" s="18" t="s">
        <v>65</v>
      </c>
      <c r="E45" s="18" t="s">
        <v>65</v>
      </c>
      <c r="F45" s="20"/>
      <c r="G45" s="18" t="s">
        <v>65</v>
      </c>
      <c r="H45" s="18" t="s">
        <v>65</v>
      </c>
      <c r="I45" s="18" t="s">
        <v>65</v>
      </c>
    </row>
    <row r="46" spans="1:9" ht="15">
      <c r="A46" s="17" t="s">
        <v>39</v>
      </c>
      <c r="B46" s="18">
        <v>13800</v>
      </c>
      <c r="C46" s="18">
        <v>8000</v>
      </c>
      <c r="D46" s="19">
        <v>113.9</v>
      </c>
      <c r="E46" s="18">
        <v>911000</v>
      </c>
      <c r="F46" s="20"/>
      <c r="G46" s="18">
        <v>5800</v>
      </c>
      <c r="H46" s="19">
        <v>16</v>
      </c>
      <c r="I46" s="18">
        <v>93000</v>
      </c>
    </row>
    <row r="47" spans="1:9" ht="15">
      <c r="A47" s="17" t="s">
        <v>40</v>
      </c>
      <c r="B47" s="18">
        <v>0</v>
      </c>
      <c r="C47" s="18">
        <v>0</v>
      </c>
      <c r="D47" s="19">
        <v>0</v>
      </c>
      <c r="E47" s="18">
        <v>0</v>
      </c>
      <c r="F47" s="20"/>
      <c r="G47" s="18">
        <v>0</v>
      </c>
      <c r="H47" s="19">
        <v>0</v>
      </c>
      <c r="I47" s="18">
        <v>0</v>
      </c>
    </row>
    <row r="48" spans="1:9" ht="15">
      <c r="A48" s="17" t="s">
        <v>41</v>
      </c>
      <c r="B48" s="18">
        <v>36800</v>
      </c>
      <c r="C48" s="18">
        <v>14700</v>
      </c>
      <c r="D48" s="19">
        <v>144.4</v>
      </c>
      <c r="E48" s="18">
        <v>2123000</v>
      </c>
      <c r="F48" s="20"/>
      <c r="G48" s="18">
        <v>21700</v>
      </c>
      <c r="H48" s="19">
        <v>17</v>
      </c>
      <c r="I48" s="18">
        <v>374000</v>
      </c>
    </row>
    <row r="49" spans="1:9" ht="15">
      <c r="A49" s="17" t="s">
        <v>42</v>
      </c>
      <c r="B49" s="18">
        <v>9900</v>
      </c>
      <c r="C49" s="18">
        <v>3700</v>
      </c>
      <c r="D49" s="19">
        <v>150.3</v>
      </c>
      <c r="E49" s="18">
        <v>556000</v>
      </c>
      <c r="F49" s="20"/>
      <c r="G49" s="18">
        <v>6200</v>
      </c>
      <c r="H49" s="19">
        <v>17.5</v>
      </c>
      <c r="I49" s="18">
        <v>107000</v>
      </c>
    </row>
    <row r="50" spans="1:9" ht="15">
      <c r="A50" s="17" t="s">
        <v>43</v>
      </c>
      <c r="B50" s="18">
        <v>800</v>
      </c>
      <c r="C50" s="18">
        <v>400</v>
      </c>
      <c r="D50" s="19">
        <v>150.8</v>
      </c>
      <c r="E50" s="18">
        <v>60300</v>
      </c>
      <c r="F50" s="20"/>
      <c r="G50" s="18">
        <v>400</v>
      </c>
      <c r="H50" s="19">
        <v>15</v>
      </c>
      <c r="I50" s="18">
        <v>5900</v>
      </c>
    </row>
    <row r="51" spans="1:9" ht="15">
      <c r="A51" s="17" t="s">
        <v>44</v>
      </c>
      <c r="B51" s="18">
        <v>9100</v>
      </c>
      <c r="C51" s="18">
        <v>3600</v>
      </c>
      <c r="D51" s="19">
        <v>150.8</v>
      </c>
      <c r="E51" s="18">
        <v>543000</v>
      </c>
      <c r="F51" s="20"/>
      <c r="G51" s="18">
        <v>5500</v>
      </c>
      <c r="H51" s="19">
        <v>16</v>
      </c>
      <c r="I51" s="18">
        <v>89000</v>
      </c>
    </row>
    <row r="52" spans="1:9" ht="15">
      <c r="A52" s="17" t="s">
        <v>45</v>
      </c>
      <c r="B52" s="18">
        <v>7600</v>
      </c>
      <c r="C52" s="18">
        <v>3600</v>
      </c>
      <c r="D52" s="19">
        <v>152.2</v>
      </c>
      <c r="E52" s="18">
        <v>548000</v>
      </c>
      <c r="F52" s="20"/>
      <c r="G52" s="18">
        <v>3900</v>
      </c>
      <c r="H52" s="19">
        <v>19.5</v>
      </c>
      <c r="I52" s="18">
        <v>76000</v>
      </c>
    </row>
    <row r="53" spans="1:9" ht="15">
      <c r="A53" s="17" t="s">
        <v>46</v>
      </c>
      <c r="B53" s="18">
        <v>25700</v>
      </c>
      <c r="C53" s="18">
        <v>21800</v>
      </c>
      <c r="D53" s="19">
        <v>169.8</v>
      </c>
      <c r="E53" s="18">
        <v>3701000</v>
      </c>
      <c r="F53" s="20"/>
      <c r="G53" s="18">
        <v>3900</v>
      </c>
      <c r="H53" s="19">
        <v>21</v>
      </c>
      <c r="I53" s="18">
        <v>82000</v>
      </c>
    </row>
    <row r="54" spans="1:9" ht="15">
      <c r="A54" s="17" t="s">
        <v>47</v>
      </c>
      <c r="B54" s="20">
        <v>35000</v>
      </c>
      <c r="C54" s="20">
        <v>20900</v>
      </c>
      <c r="D54" s="21">
        <v>146.1</v>
      </c>
      <c r="E54" s="20">
        <v>3053000</v>
      </c>
      <c r="F54" s="5"/>
      <c r="G54" s="20">
        <v>14000</v>
      </c>
      <c r="H54" s="21">
        <v>18</v>
      </c>
      <c r="I54" s="20">
        <v>249000</v>
      </c>
    </row>
    <row r="55" spans="1:9" ht="15">
      <c r="A55" s="17" t="s">
        <v>48</v>
      </c>
      <c r="B55" s="18">
        <v>1100</v>
      </c>
      <c r="C55" s="18">
        <v>1100</v>
      </c>
      <c r="D55" s="19">
        <v>137.3</v>
      </c>
      <c r="E55" s="18">
        <v>151000</v>
      </c>
      <c r="F55" s="20"/>
      <c r="G55" s="18">
        <v>0</v>
      </c>
      <c r="H55" s="18">
        <v>0</v>
      </c>
      <c r="I55" s="18">
        <v>0</v>
      </c>
    </row>
    <row r="56" spans="1:9" ht="15">
      <c r="A56" s="17" t="s">
        <v>49</v>
      </c>
      <c r="B56" s="18">
        <v>1500</v>
      </c>
      <c r="C56" s="18">
        <v>400</v>
      </c>
      <c r="D56" s="19">
        <v>106.5</v>
      </c>
      <c r="E56" s="18">
        <v>42600</v>
      </c>
      <c r="F56" s="20"/>
      <c r="G56" s="18">
        <v>1000</v>
      </c>
      <c r="H56" s="19">
        <v>18</v>
      </c>
      <c r="I56" s="18">
        <v>18000</v>
      </c>
    </row>
    <row r="57" spans="1:9" ht="15">
      <c r="A57" s="17" t="s">
        <v>50</v>
      </c>
      <c r="B57" s="20">
        <v>8600</v>
      </c>
      <c r="C57" s="20">
        <v>3900</v>
      </c>
      <c r="D57" s="21">
        <v>144.1</v>
      </c>
      <c r="E57" s="20">
        <v>562000</v>
      </c>
      <c r="F57" s="20"/>
      <c r="G57" s="20">
        <v>4600</v>
      </c>
      <c r="H57" s="21">
        <v>16</v>
      </c>
      <c r="I57" s="20">
        <v>74000</v>
      </c>
    </row>
    <row r="58" spans="1:9" ht="15">
      <c r="A58" s="17" t="s">
        <v>51</v>
      </c>
      <c r="B58" s="18">
        <v>15300</v>
      </c>
      <c r="C58" s="18">
        <v>8900</v>
      </c>
      <c r="D58" s="19">
        <v>144.8</v>
      </c>
      <c r="E58" s="18">
        <v>1289000</v>
      </c>
      <c r="F58" s="20"/>
      <c r="G58" s="18">
        <v>6000</v>
      </c>
      <c r="H58" s="19">
        <v>18</v>
      </c>
      <c r="I58" s="18">
        <v>108000</v>
      </c>
    </row>
    <row r="59" spans="1:9" ht="15">
      <c r="A59" s="17" t="s">
        <v>52</v>
      </c>
      <c r="B59" s="20">
        <v>1300</v>
      </c>
      <c r="C59" s="20">
        <v>1000</v>
      </c>
      <c r="D59" s="21">
        <v>148.1</v>
      </c>
      <c r="E59" s="20">
        <v>148100</v>
      </c>
      <c r="F59" s="20"/>
      <c r="G59" s="20">
        <v>300</v>
      </c>
      <c r="H59" s="21">
        <v>23.5</v>
      </c>
      <c r="I59" s="20">
        <v>7100</v>
      </c>
    </row>
    <row r="60" spans="1:9" ht="15">
      <c r="A60" s="17" t="s">
        <v>53</v>
      </c>
      <c r="B60" s="18" t="s">
        <v>65</v>
      </c>
      <c r="C60" s="18" t="s">
        <v>65</v>
      </c>
      <c r="D60" s="18" t="s">
        <v>65</v>
      </c>
      <c r="E60" s="18" t="s">
        <v>65</v>
      </c>
      <c r="F60" s="20"/>
      <c r="G60" s="18" t="s">
        <v>65</v>
      </c>
      <c r="H60" s="18" t="s">
        <v>65</v>
      </c>
      <c r="I60" s="18" t="s">
        <v>65</v>
      </c>
    </row>
    <row r="61" spans="1:9" ht="15">
      <c r="A61" s="17" t="s">
        <v>54</v>
      </c>
      <c r="B61" s="18">
        <v>28400</v>
      </c>
      <c r="C61" s="18">
        <v>7700</v>
      </c>
      <c r="D61" s="19">
        <v>138.2</v>
      </c>
      <c r="E61" s="18">
        <v>1064000</v>
      </c>
      <c r="F61" s="20"/>
      <c r="G61" s="18">
        <v>20700</v>
      </c>
      <c r="H61" s="19">
        <v>18</v>
      </c>
      <c r="I61" s="18">
        <v>371000</v>
      </c>
    </row>
    <row r="62" spans="1:9" ht="15">
      <c r="A62" s="17" t="s">
        <v>55</v>
      </c>
      <c r="B62" s="20">
        <v>35100</v>
      </c>
      <c r="C62" s="20">
        <v>26900</v>
      </c>
      <c r="D62" s="21">
        <v>141.8</v>
      </c>
      <c r="E62" s="20">
        <v>3814000</v>
      </c>
      <c r="F62" s="5"/>
      <c r="G62" s="20">
        <v>8200</v>
      </c>
      <c r="H62" s="21">
        <v>19</v>
      </c>
      <c r="I62" s="20">
        <v>154000</v>
      </c>
    </row>
    <row r="63" spans="1:9" ht="15">
      <c r="A63" s="17" t="s">
        <v>56</v>
      </c>
      <c r="B63" s="18">
        <v>0</v>
      </c>
      <c r="C63" s="18">
        <v>0</v>
      </c>
      <c r="D63" s="19">
        <v>0</v>
      </c>
      <c r="E63" s="18">
        <v>0</v>
      </c>
      <c r="F63" s="20"/>
      <c r="G63" s="18">
        <v>0</v>
      </c>
      <c r="H63" s="19">
        <v>0</v>
      </c>
      <c r="I63" s="18">
        <v>0</v>
      </c>
    </row>
    <row r="64" spans="1:9" ht="15">
      <c r="A64" s="17" t="s">
        <v>57</v>
      </c>
      <c r="B64" s="20">
        <v>52500</v>
      </c>
      <c r="C64" s="20">
        <v>19400</v>
      </c>
      <c r="D64" s="21">
        <v>154.2</v>
      </c>
      <c r="E64" s="20">
        <v>2992000</v>
      </c>
      <c r="F64" s="5"/>
      <c r="G64" s="20">
        <v>33100</v>
      </c>
      <c r="H64" s="21">
        <v>21</v>
      </c>
      <c r="I64" s="20">
        <v>688000</v>
      </c>
    </row>
    <row r="65" spans="1:9" ht="15">
      <c r="A65" s="17" t="s">
        <v>58</v>
      </c>
      <c r="B65" s="20">
        <v>12300</v>
      </c>
      <c r="C65" s="20">
        <v>9300</v>
      </c>
      <c r="D65" s="21">
        <v>174.7</v>
      </c>
      <c r="E65" s="20">
        <v>1625000</v>
      </c>
      <c r="F65" s="20"/>
      <c r="G65" s="18" t="s">
        <v>65</v>
      </c>
      <c r="H65" s="18" t="s">
        <v>65</v>
      </c>
      <c r="I65" s="18" t="s">
        <v>65</v>
      </c>
    </row>
    <row r="66" spans="1:9" ht="15">
      <c r="A66" s="17"/>
      <c r="B66" s="13"/>
      <c r="C66" s="14"/>
      <c r="D66" s="15"/>
      <c r="E66" s="14"/>
      <c r="F66" s="14"/>
      <c r="G66" s="14"/>
      <c r="H66" s="15"/>
      <c r="I66" s="14"/>
    </row>
    <row r="67" spans="1:9" ht="15">
      <c r="A67" s="17" t="s">
        <v>63</v>
      </c>
      <c r="B67" s="14">
        <f>19100+700</f>
        <v>19800</v>
      </c>
      <c r="C67" s="14">
        <f>8100+300</f>
        <v>8400</v>
      </c>
      <c r="D67" s="15">
        <f>+(136.5+137.3)/2</f>
        <v>136.9</v>
      </c>
      <c r="E67" s="14">
        <f>1106000+38100</f>
        <v>1144100</v>
      </c>
      <c r="F67" s="14"/>
      <c r="G67" s="14">
        <f>1400+14700+11100+400</f>
        <v>27600</v>
      </c>
      <c r="H67" s="15">
        <f>+(13.5+19+15.5+15)/4</f>
        <v>15.75</v>
      </c>
      <c r="I67" s="14">
        <f>19000+279000+174000+5900</f>
        <v>477900</v>
      </c>
    </row>
    <row r="68" spans="1:9" ht="15">
      <c r="A68" s="22"/>
      <c r="B68" s="6"/>
      <c r="C68" s="23"/>
      <c r="D68" s="23"/>
      <c r="E68" s="23"/>
      <c r="F68" s="23"/>
      <c r="G68" s="23"/>
      <c r="H68" s="24"/>
      <c r="I68" s="23"/>
    </row>
    <row r="69" spans="1:9" ht="15">
      <c r="A69" s="5" t="s">
        <v>153</v>
      </c>
      <c r="B69" s="5"/>
      <c r="C69" s="13"/>
      <c r="D69" s="13"/>
      <c r="E69" s="13"/>
      <c r="F69" s="13"/>
      <c r="G69" s="13"/>
      <c r="H69" s="16"/>
      <c r="I69" s="13"/>
    </row>
    <row r="70" spans="1:9" ht="15">
      <c r="A70" s="5"/>
      <c r="B70" s="5"/>
      <c r="C70" s="13"/>
      <c r="D70" s="13"/>
      <c r="E70" s="13"/>
      <c r="F70" s="25"/>
      <c r="G70" s="25"/>
      <c r="H70" s="26"/>
      <c r="I70" s="25"/>
    </row>
    <row r="71" spans="1:9" ht="30" customHeight="1">
      <c r="A71" s="48" t="s">
        <v>161</v>
      </c>
      <c r="B71" s="48"/>
      <c r="C71" s="48"/>
      <c r="D71" s="48"/>
      <c r="E71" s="48"/>
      <c r="F71" s="48"/>
      <c r="G71" s="48"/>
      <c r="H71" s="48"/>
      <c r="I71" s="48"/>
    </row>
    <row r="72" spans="1:9" ht="15">
      <c r="A72" s="3" t="s">
        <v>141</v>
      </c>
      <c r="B72" s="3"/>
      <c r="C72" s="25"/>
      <c r="D72" s="25"/>
      <c r="E72" s="25"/>
      <c r="F72" s="25"/>
      <c r="G72" s="25"/>
      <c r="H72" s="16"/>
      <c r="I72" s="13"/>
    </row>
    <row r="73" spans="1:9" ht="15">
      <c r="A73" s="5"/>
      <c r="B73" s="5"/>
      <c r="C73" s="13"/>
      <c r="D73" s="13"/>
      <c r="E73" s="13"/>
      <c r="F73" s="13"/>
      <c r="G73" s="13"/>
      <c r="H73" s="16"/>
      <c r="I73" s="13"/>
    </row>
    <row r="74" spans="1:9" ht="15">
      <c r="A74" s="5"/>
      <c r="B74" s="5"/>
      <c r="C74" s="13"/>
      <c r="D74" s="13"/>
      <c r="E74" s="13"/>
      <c r="F74" s="13"/>
      <c r="G74" s="13"/>
      <c r="H74" s="16"/>
      <c r="I74" s="13"/>
    </row>
    <row r="75" spans="1:9" ht="15">
      <c r="A75" s="5"/>
      <c r="B75" s="5"/>
      <c r="C75" s="13"/>
      <c r="D75" s="13"/>
      <c r="E75" s="13"/>
      <c r="F75" s="13"/>
      <c r="G75" s="13"/>
      <c r="H75" s="16"/>
      <c r="I75" s="13"/>
    </row>
    <row r="76" spans="1:9" ht="15">
      <c r="A76" s="5"/>
      <c r="B76" s="5"/>
      <c r="C76" s="13"/>
      <c r="D76" s="13"/>
      <c r="E76" s="13"/>
      <c r="F76" s="13"/>
      <c r="G76" s="13"/>
      <c r="H76" s="16"/>
      <c r="I76" s="13"/>
    </row>
    <row r="77" spans="1:9" ht="15">
      <c r="A77" s="5"/>
      <c r="B77" s="5"/>
      <c r="C77" s="13"/>
      <c r="D77" s="13"/>
      <c r="E77" s="13"/>
      <c r="F77" s="13"/>
      <c r="G77" s="13"/>
      <c r="H77" s="16"/>
      <c r="I77" s="13"/>
    </row>
    <row r="78" spans="1:9" ht="15">
      <c r="A78" s="5"/>
      <c r="B78" s="5"/>
      <c r="C78" s="13"/>
      <c r="D78" s="13"/>
      <c r="E78" s="13"/>
      <c r="F78" s="13"/>
      <c r="G78" s="13"/>
      <c r="H78" s="16"/>
      <c r="I78" s="13"/>
    </row>
    <row r="79" spans="1:9" ht="15">
      <c r="A79" s="5"/>
      <c r="B79" s="5"/>
      <c r="C79" s="13"/>
      <c r="D79" s="13"/>
      <c r="E79" s="13"/>
      <c r="F79" s="13"/>
      <c r="G79" s="13"/>
      <c r="H79" s="16"/>
      <c r="I79" s="13"/>
    </row>
    <row r="80" spans="1:9" ht="15">
      <c r="A80" s="5"/>
      <c r="B80" s="5"/>
      <c r="C80" s="13"/>
      <c r="D80" s="13"/>
      <c r="E80" s="13"/>
      <c r="F80" s="13"/>
      <c r="G80" s="13"/>
      <c r="H80" s="16"/>
      <c r="I80" s="13"/>
    </row>
    <row r="81" spans="1:9" ht="15">
      <c r="A81" s="5"/>
      <c r="B81" s="5"/>
      <c r="C81" s="13"/>
      <c r="D81" s="13"/>
      <c r="E81" s="13"/>
      <c r="F81" s="13"/>
      <c r="G81" s="13"/>
      <c r="H81" s="16"/>
      <c r="I81" s="13"/>
    </row>
    <row r="82" spans="1:9" ht="15">
      <c r="A82" s="5"/>
      <c r="B82" s="5"/>
      <c r="C82" s="13"/>
      <c r="D82" s="13"/>
      <c r="E82" s="13"/>
      <c r="F82" s="13"/>
      <c r="G82" s="13"/>
      <c r="H82" s="16"/>
      <c r="I82" s="13"/>
    </row>
    <row r="83" spans="1:9" ht="15">
      <c r="A83" s="5"/>
      <c r="B83" s="5"/>
      <c r="C83" s="13"/>
      <c r="D83" s="13"/>
      <c r="E83" s="13"/>
      <c r="F83" s="13"/>
      <c r="G83" s="13"/>
      <c r="H83" s="16"/>
      <c r="I83" s="13"/>
    </row>
    <row r="84" spans="1:9" ht="15">
      <c r="A84" s="5"/>
      <c r="B84" s="5"/>
      <c r="C84" s="13"/>
      <c r="D84" s="13"/>
      <c r="E84" s="13"/>
      <c r="F84" s="13"/>
      <c r="G84" s="13"/>
      <c r="H84" s="16"/>
      <c r="I84" s="13"/>
    </row>
    <row r="85" spans="1:9" ht="15">
      <c r="A85" s="5"/>
      <c r="B85" s="5"/>
      <c r="C85" s="13"/>
      <c r="D85" s="13"/>
      <c r="E85" s="13"/>
      <c r="F85" s="13"/>
      <c r="G85" s="13"/>
      <c r="H85" s="16"/>
      <c r="I85" s="13"/>
    </row>
    <row r="86" spans="1:9" ht="15">
      <c r="A86" s="5"/>
      <c r="B86" s="5"/>
      <c r="C86" s="13"/>
      <c r="D86" s="13"/>
      <c r="E86" s="13"/>
      <c r="F86" s="13"/>
      <c r="G86" s="13"/>
      <c r="H86" s="16"/>
      <c r="I86" s="13"/>
    </row>
    <row r="87" spans="1:9" ht="15">
      <c r="A87" s="5"/>
      <c r="B87" s="5"/>
      <c r="C87" s="13"/>
      <c r="D87" s="13"/>
      <c r="E87" s="13"/>
      <c r="F87" s="13"/>
      <c r="G87" s="13"/>
      <c r="H87" s="16"/>
      <c r="I87" s="13"/>
    </row>
    <row r="88" spans="1:9" ht="15">
      <c r="A88" s="5"/>
      <c r="B88" s="5"/>
      <c r="C88" s="13"/>
      <c r="D88" s="13"/>
      <c r="E88" s="13"/>
      <c r="F88" s="13"/>
      <c r="G88" s="13"/>
      <c r="H88" s="16"/>
      <c r="I88" s="13"/>
    </row>
    <row r="89" spans="1:9" ht="15">
      <c r="A89" s="5"/>
      <c r="B89" s="5"/>
      <c r="C89" s="13"/>
      <c r="D89" s="13"/>
      <c r="E89" s="13"/>
      <c r="F89" s="13"/>
      <c r="G89" s="13"/>
      <c r="H89" s="16"/>
      <c r="I89" s="13"/>
    </row>
    <row r="90" spans="1:9" ht="15">
      <c r="A90" s="5"/>
      <c r="B90" s="5"/>
      <c r="C90" s="13"/>
      <c r="D90" s="13"/>
      <c r="E90" s="13"/>
      <c r="F90" s="13"/>
      <c r="G90" s="13"/>
      <c r="H90" s="16"/>
      <c r="I90" s="13"/>
    </row>
    <row r="91" spans="1:9" ht="15">
      <c r="A91" s="5"/>
      <c r="B91" s="5"/>
      <c r="C91" s="13"/>
      <c r="D91" s="13"/>
      <c r="E91" s="13"/>
      <c r="F91" s="13"/>
      <c r="G91" s="13"/>
      <c r="H91" s="16"/>
      <c r="I91" s="13"/>
    </row>
    <row r="92" spans="1:9" ht="15">
      <c r="A92" s="5"/>
      <c r="B92" s="5"/>
      <c r="C92" s="13"/>
      <c r="D92" s="13"/>
      <c r="E92" s="13"/>
      <c r="F92" s="13"/>
      <c r="G92" s="13"/>
      <c r="H92" s="13"/>
      <c r="I92" s="13"/>
    </row>
    <row r="93" spans="1:9" ht="15">
      <c r="A93" s="5"/>
      <c r="B93" s="5"/>
      <c r="C93" s="13"/>
      <c r="D93" s="13"/>
      <c r="E93" s="13"/>
      <c r="F93" s="13"/>
      <c r="G93" s="13"/>
      <c r="H93" s="13"/>
      <c r="I93" s="13"/>
    </row>
    <row r="94" spans="1:9" ht="15">
      <c r="A94" s="5"/>
      <c r="B94" s="5"/>
      <c r="C94" s="5"/>
      <c r="D94" s="5"/>
      <c r="E94" s="5"/>
      <c r="F94" s="5"/>
      <c r="G94" s="5"/>
      <c r="H94" s="5"/>
      <c r="I94" s="5"/>
    </row>
    <row r="95" spans="1:9" ht="15">
      <c r="A95" s="5"/>
      <c r="B95" s="5"/>
      <c r="C95" s="5"/>
      <c r="D95" s="5"/>
      <c r="E95" s="5"/>
      <c r="F95" s="5"/>
      <c r="G95" s="5"/>
      <c r="H95" s="5"/>
      <c r="I95" s="5"/>
    </row>
  </sheetData>
  <sheetProtection/>
  <mergeCells count="3">
    <mergeCell ref="C5:E5"/>
    <mergeCell ref="G5:I5"/>
    <mergeCell ref="A71:I7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5" width="13.77734375" style="0" customWidth="1"/>
    <col min="6" max="6" width="2.77734375" style="0" customWidth="1"/>
  </cols>
  <sheetData>
    <row r="1" spans="1:9" ht="20.25">
      <c r="A1" s="27" t="s">
        <v>64</v>
      </c>
      <c r="B1" s="2"/>
      <c r="C1" s="3"/>
      <c r="D1" s="3"/>
      <c r="E1" s="4"/>
      <c r="F1" s="3"/>
      <c r="G1" s="5"/>
      <c r="H1" s="5"/>
      <c r="I1" s="5"/>
    </row>
    <row r="2" spans="1:9" ht="20.25">
      <c r="A2" s="28" t="s">
        <v>162</v>
      </c>
      <c r="B2" s="2"/>
      <c r="C2" s="3"/>
      <c r="D2" s="3"/>
      <c r="E2" s="5"/>
      <c r="F2" s="3"/>
      <c r="G2" s="5"/>
      <c r="H2" s="5"/>
      <c r="I2" s="5"/>
    </row>
    <row r="3" spans="1:9" ht="20.25">
      <c r="A3" s="27" t="s">
        <v>0</v>
      </c>
      <c r="B3" s="2"/>
      <c r="C3" s="3"/>
      <c r="D3" s="3"/>
      <c r="E3" s="5"/>
      <c r="F3" s="5"/>
      <c r="G3" s="5"/>
      <c r="H3" s="5"/>
      <c r="I3" s="5"/>
    </row>
    <row r="4" spans="1:9" ht="1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5">
      <c r="A5" s="6"/>
      <c r="B5" s="7"/>
      <c r="C5" s="44" t="s">
        <v>60</v>
      </c>
      <c r="D5" s="44"/>
      <c r="E5" s="45"/>
      <c r="F5" s="8"/>
      <c r="G5" s="46" t="s">
        <v>61</v>
      </c>
      <c r="H5" s="47"/>
      <c r="I5" s="47"/>
    </row>
    <row r="6" spans="1:9" ht="28.5">
      <c r="A6" s="3" t="s">
        <v>62</v>
      </c>
      <c r="B6" s="37" t="s">
        <v>146</v>
      </c>
      <c r="C6" s="38" t="s">
        <v>143</v>
      </c>
      <c r="D6" s="38" t="s">
        <v>144</v>
      </c>
      <c r="E6" s="39" t="s">
        <v>145</v>
      </c>
      <c r="F6" s="9"/>
      <c r="G6" s="38" t="s">
        <v>143</v>
      </c>
      <c r="H6" s="38" t="s">
        <v>144</v>
      </c>
      <c r="I6" s="39" t="s">
        <v>145</v>
      </c>
    </row>
    <row r="7" spans="1:9" ht="15">
      <c r="A7" s="6"/>
      <c r="B7" s="5"/>
      <c r="C7" s="5"/>
      <c r="D7" s="10"/>
      <c r="E7" s="5"/>
      <c r="F7" s="5"/>
      <c r="G7" s="5"/>
      <c r="H7" s="11"/>
      <c r="I7" s="5"/>
    </row>
    <row r="8" spans="1:9" ht="15">
      <c r="A8" s="3" t="s">
        <v>2</v>
      </c>
      <c r="B8" s="10">
        <f>SUM(B9:B69)</f>
        <v>1070000</v>
      </c>
      <c r="C8" s="10">
        <f>SUM(C9:C69)</f>
        <v>595000</v>
      </c>
      <c r="D8" s="10">
        <v>134</v>
      </c>
      <c r="E8" s="10">
        <f>SUM(E9:E69)</f>
        <v>79730000</v>
      </c>
      <c r="F8" s="10"/>
      <c r="G8" s="10">
        <f>SUM(G9:G69)</f>
        <v>470000</v>
      </c>
      <c r="H8" s="12">
        <v>18</v>
      </c>
      <c r="I8" s="10">
        <f>SUM(I9:I69)</f>
        <v>8460000</v>
      </c>
    </row>
    <row r="9" spans="1:9" ht="15">
      <c r="A9" s="17" t="s">
        <v>3</v>
      </c>
      <c r="B9" s="18" t="s">
        <v>65</v>
      </c>
      <c r="C9" s="18" t="s">
        <v>65</v>
      </c>
      <c r="D9" s="18" t="s">
        <v>65</v>
      </c>
      <c r="E9" s="18" t="s">
        <v>65</v>
      </c>
      <c r="F9" s="20"/>
      <c r="G9" s="18" t="s">
        <v>65</v>
      </c>
      <c r="H9" s="18" t="s">
        <v>65</v>
      </c>
      <c r="I9" s="18" t="s">
        <v>65</v>
      </c>
    </row>
    <row r="10" spans="1:9" ht="15">
      <c r="A10" s="17" t="s">
        <v>4</v>
      </c>
      <c r="B10" s="18" t="s">
        <v>65</v>
      </c>
      <c r="C10" s="18" t="s">
        <v>65</v>
      </c>
      <c r="D10" s="18" t="s">
        <v>65</v>
      </c>
      <c r="E10" s="18" t="s">
        <v>65</v>
      </c>
      <c r="F10" s="20"/>
      <c r="G10" s="18" t="s">
        <v>65</v>
      </c>
      <c r="H10" s="18" t="s">
        <v>65</v>
      </c>
      <c r="I10" s="18" t="s">
        <v>65</v>
      </c>
    </row>
    <row r="11" spans="1:9" ht="15">
      <c r="A11" s="17" t="s">
        <v>5</v>
      </c>
      <c r="B11" s="18" t="s">
        <v>65</v>
      </c>
      <c r="C11" s="18" t="s">
        <v>65</v>
      </c>
      <c r="D11" s="18" t="s">
        <v>65</v>
      </c>
      <c r="E11" s="18" t="s">
        <v>65</v>
      </c>
      <c r="F11" s="20"/>
      <c r="G11" s="18" t="s">
        <v>65</v>
      </c>
      <c r="H11" s="18" t="s">
        <v>65</v>
      </c>
      <c r="I11" s="18" t="s">
        <v>65</v>
      </c>
    </row>
    <row r="12" spans="1:9" ht="15">
      <c r="A12" s="17" t="s">
        <v>6</v>
      </c>
      <c r="B12" s="18" t="s">
        <v>65</v>
      </c>
      <c r="C12" s="18" t="s">
        <v>65</v>
      </c>
      <c r="D12" s="18" t="s">
        <v>65</v>
      </c>
      <c r="E12" s="18" t="s">
        <v>65</v>
      </c>
      <c r="F12" s="20"/>
      <c r="G12" s="18" t="s">
        <v>65</v>
      </c>
      <c r="H12" s="18" t="s">
        <v>65</v>
      </c>
      <c r="I12" s="18" t="s">
        <v>65</v>
      </c>
    </row>
    <row r="13" spans="1:9" ht="15">
      <c r="A13" s="17" t="s">
        <v>7</v>
      </c>
      <c r="B13" s="20">
        <v>65900</v>
      </c>
      <c r="C13" s="20">
        <v>32900</v>
      </c>
      <c r="D13" s="20">
        <v>141</v>
      </c>
      <c r="E13" s="20">
        <v>4645600</v>
      </c>
      <c r="F13" s="20"/>
      <c r="G13" s="20">
        <v>33000</v>
      </c>
      <c r="H13" s="21">
        <v>20.5</v>
      </c>
      <c r="I13" s="20">
        <v>676800</v>
      </c>
    </row>
    <row r="14" spans="1:9" ht="15">
      <c r="A14" s="17" t="s">
        <v>8</v>
      </c>
      <c r="B14" s="20">
        <v>20400</v>
      </c>
      <c r="C14" s="20">
        <v>10700</v>
      </c>
      <c r="D14" s="20">
        <v>142</v>
      </c>
      <c r="E14" s="20">
        <v>1520100</v>
      </c>
      <c r="F14" s="20"/>
      <c r="G14" s="20">
        <v>9600</v>
      </c>
      <c r="H14" s="21">
        <v>18.5</v>
      </c>
      <c r="I14" s="20">
        <v>179500</v>
      </c>
    </row>
    <row r="15" spans="1:9" ht="15">
      <c r="A15" s="17" t="s">
        <v>9</v>
      </c>
      <c r="B15" s="18" t="s">
        <v>65</v>
      </c>
      <c r="C15" s="18" t="s">
        <v>65</v>
      </c>
      <c r="D15" s="18" t="s">
        <v>65</v>
      </c>
      <c r="E15" s="18" t="s">
        <v>65</v>
      </c>
      <c r="F15" s="20"/>
      <c r="G15" s="18" t="s">
        <v>65</v>
      </c>
      <c r="H15" s="18" t="s">
        <v>65</v>
      </c>
      <c r="I15" s="18" t="s">
        <v>65</v>
      </c>
    </row>
    <row r="16" spans="1:9" ht="15">
      <c r="A16" s="17" t="s">
        <v>10</v>
      </c>
      <c r="B16" s="20">
        <v>15100</v>
      </c>
      <c r="C16" s="20">
        <v>5300</v>
      </c>
      <c r="D16" s="20">
        <v>112</v>
      </c>
      <c r="E16" s="20">
        <v>592400</v>
      </c>
      <c r="F16" s="20"/>
      <c r="G16" s="20">
        <v>9800</v>
      </c>
      <c r="H16" s="21">
        <v>16.5</v>
      </c>
      <c r="I16" s="20">
        <v>159900</v>
      </c>
    </row>
    <row r="17" spans="1:9" ht="15">
      <c r="A17" s="17" t="s">
        <v>11</v>
      </c>
      <c r="B17" s="18" t="s">
        <v>67</v>
      </c>
      <c r="C17" s="18" t="s">
        <v>67</v>
      </c>
      <c r="D17" s="18" t="s">
        <v>67</v>
      </c>
      <c r="E17" s="18" t="s">
        <v>67</v>
      </c>
      <c r="F17" s="20"/>
      <c r="G17" s="18" t="s">
        <v>67</v>
      </c>
      <c r="H17" s="18" t="s">
        <v>67</v>
      </c>
      <c r="I17" s="18" t="s">
        <v>67</v>
      </c>
    </row>
    <row r="18" spans="1:9" ht="15">
      <c r="A18" s="17" t="s">
        <v>12</v>
      </c>
      <c r="B18" s="20">
        <v>13700</v>
      </c>
      <c r="C18" s="20">
        <v>5700</v>
      </c>
      <c r="D18" s="20">
        <v>130</v>
      </c>
      <c r="E18" s="20">
        <v>743400</v>
      </c>
      <c r="F18" s="5"/>
      <c r="G18" s="20">
        <v>7800</v>
      </c>
      <c r="H18" s="21">
        <v>16</v>
      </c>
      <c r="I18" s="20">
        <v>125400</v>
      </c>
    </row>
    <row r="19" spans="1:9" ht="15">
      <c r="A19" s="17" t="s">
        <v>13</v>
      </c>
      <c r="B19" s="18" t="s">
        <v>65</v>
      </c>
      <c r="C19" s="18" t="s">
        <v>65</v>
      </c>
      <c r="D19" s="18" t="s">
        <v>65</v>
      </c>
      <c r="E19" s="18" t="s">
        <v>65</v>
      </c>
      <c r="F19" s="20"/>
      <c r="G19" s="18" t="s">
        <v>65</v>
      </c>
      <c r="H19" s="18" t="s">
        <v>65</v>
      </c>
      <c r="I19" s="18" t="s">
        <v>65</v>
      </c>
    </row>
    <row r="20" spans="1:9" ht="15">
      <c r="A20" s="17" t="s">
        <v>14</v>
      </c>
      <c r="B20" s="18" t="s">
        <v>65</v>
      </c>
      <c r="C20" s="18" t="s">
        <v>65</v>
      </c>
      <c r="D20" s="18" t="s">
        <v>65</v>
      </c>
      <c r="E20" s="18" t="s">
        <v>65</v>
      </c>
      <c r="F20" s="20"/>
      <c r="G20" s="18" t="s">
        <v>65</v>
      </c>
      <c r="H20" s="18" t="s">
        <v>65</v>
      </c>
      <c r="I20" s="18" t="s">
        <v>65</v>
      </c>
    </row>
    <row r="21" spans="1:9" ht="15">
      <c r="A21" s="17" t="s">
        <v>15</v>
      </c>
      <c r="B21" s="18" t="s">
        <v>65</v>
      </c>
      <c r="C21" s="18" t="s">
        <v>65</v>
      </c>
      <c r="D21" s="18" t="s">
        <v>65</v>
      </c>
      <c r="E21" s="18" t="s">
        <v>65</v>
      </c>
      <c r="F21" s="20"/>
      <c r="G21" s="18" t="s">
        <v>65</v>
      </c>
      <c r="H21" s="18" t="s">
        <v>65</v>
      </c>
      <c r="I21" s="18" t="s">
        <v>65</v>
      </c>
    </row>
    <row r="22" spans="1:9" ht="15">
      <c r="A22" s="17" t="s">
        <v>16</v>
      </c>
      <c r="B22" s="18">
        <v>24900</v>
      </c>
      <c r="C22" s="18">
        <v>13000</v>
      </c>
      <c r="D22" s="18">
        <v>128</v>
      </c>
      <c r="E22" s="18">
        <v>1665000</v>
      </c>
      <c r="F22" s="5"/>
      <c r="G22" s="18">
        <v>11900</v>
      </c>
      <c r="H22" s="19">
        <v>17.5</v>
      </c>
      <c r="I22" s="18">
        <v>208700</v>
      </c>
    </row>
    <row r="23" spans="1:9" ht="15">
      <c r="A23" s="17" t="s">
        <v>17</v>
      </c>
      <c r="B23" s="18" t="s">
        <v>67</v>
      </c>
      <c r="C23" s="18" t="s">
        <v>67</v>
      </c>
      <c r="D23" s="18" t="s">
        <v>67</v>
      </c>
      <c r="E23" s="18" t="s">
        <v>67</v>
      </c>
      <c r="F23" s="20"/>
      <c r="G23" s="18" t="s">
        <v>67</v>
      </c>
      <c r="H23" s="18" t="s">
        <v>67</v>
      </c>
      <c r="I23" s="18" t="s">
        <v>67</v>
      </c>
    </row>
    <row r="24" spans="1:9" ht="15">
      <c r="A24" s="17" t="s">
        <v>18</v>
      </c>
      <c r="B24" s="18" t="s">
        <v>67</v>
      </c>
      <c r="C24" s="18" t="s">
        <v>67</v>
      </c>
      <c r="D24" s="18" t="s">
        <v>67</v>
      </c>
      <c r="E24" s="18" t="s">
        <v>67</v>
      </c>
      <c r="F24" s="20"/>
      <c r="G24" s="18" t="s">
        <v>67</v>
      </c>
      <c r="H24" s="18" t="s">
        <v>67</v>
      </c>
      <c r="I24" s="18" t="s">
        <v>67</v>
      </c>
    </row>
    <row r="25" spans="1:9" ht="15">
      <c r="A25" s="17" t="s">
        <v>19</v>
      </c>
      <c r="B25" s="18" t="s">
        <v>65</v>
      </c>
      <c r="C25" s="18" t="s">
        <v>65</v>
      </c>
      <c r="D25" s="18" t="s">
        <v>65</v>
      </c>
      <c r="E25" s="18" t="s">
        <v>65</v>
      </c>
      <c r="F25" s="20"/>
      <c r="G25" s="18" t="s">
        <v>65</v>
      </c>
      <c r="H25" s="18" t="s">
        <v>65</v>
      </c>
      <c r="I25" s="18" t="s">
        <v>65</v>
      </c>
    </row>
    <row r="26" spans="1:9" ht="15">
      <c r="A26" s="17" t="s">
        <v>20</v>
      </c>
      <c r="B26" s="20">
        <v>51400</v>
      </c>
      <c r="C26" s="20">
        <v>28900</v>
      </c>
      <c r="D26" s="20">
        <v>139</v>
      </c>
      <c r="E26" s="20">
        <v>4015600</v>
      </c>
      <c r="F26" s="5"/>
      <c r="G26" s="20">
        <v>22500</v>
      </c>
      <c r="H26" s="21">
        <v>19.5</v>
      </c>
      <c r="I26" s="20">
        <v>433400</v>
      </c>
    </row>
    <row r="27" spans="1:9" ht="15">
      <c r="A27" s="17" t="s">
        <v>21</v>
      </c>
      <c r="B27" s="18">
        <v>700</v>
      </c>
      <c r="C27" s="18">
        <v>400</v>
      </c>
      <c r="D27" s="18">
        <v>69</v>
      </c>
      <c r="E27" s="18">
        <v>27600</v>
      </c>
      <c r="F27" s="20"/>
      <c r="G27" s="18">
        <v>300</v>
      </c>
      <c r="H27" s="19">
        <v>13</v>
      </c>
      <c r="I27" s="18">
        <v>3900</v>
      </c>
    </row>
    <row r="28" spans="1:9" ht="15">
      <c r="A28" s="17" t="s">
        <v>59</v>
      </c>
      <c r="B28" s="18" t="s">
        <v>67</v>
      </c>
      <c r="C28" s="18" t="s">
        <v>67</v>
      </c>
      <c r="D28" s="18" t="s">
        <v>67</v>
      </c>
      <c r="E28" s="18" t="s">
        <v>67</v>
      </c>
      <c r="F28" s="20"/>
      <c r="G28" s="18" t="s">
        <v>67</v>
      </c>
      <c r="H28" s="18" t="s">
        <v>67</v>
      </c>
      <c r="I28" s="18" t="s">
        <v>67</v>
      </c>
    </row>
    <row r="29" spans="1:9" ht="15">
      <c r="A29" s="17" t="s">
        <v>22</v>
      </c>
      <c r="B29" s="18" t="s">
        <v>65</v>
      </c>
      <c r="C29" s="18" t="s">
        <v>65</v>
      </c>
      <c r="D29" s="18" t="s">
        <v>65</v>
      </c>
      <c r="E29" s="18" t="s">
        <v>65</v>
      </c>
      <c r="F29" s="20"/>
      <c r="G29" s="18" t="s">
        <v>65</v>
      </c>
      <c r="H29" s="18" t="s">
        <v>65</v>
      </c>
      <c r="I29" s="18" t="s">
        <v>65</v>
      </c>
    </row>
    <row r="30" spans="1:9" ht="15">
      <c r="A30" s="17" t="s">
        <v>23</v>
      </c>
      <c r="B30" s="20">
        <v>37700</v>
      </c>
      <c r="C30" s="20">
        <v>18800</v>
      </c>
      <c r="D30" s="20">
        <v>133</v>
      </c>
      <c r="E30" s="20">
        <v>2501900</v>
      </c>
      <c r="F30" s="5"/>
      <c r="G30" s="20">
        <v>17900</v>
      </c>
      <c r="H30" s="21">
        <v>17</v>
      </c>
      <c r="I30" s="20">
        <v>301600</v>
      </c>
    </row>
    <row r="31" spans="1:9" ht="15">
      <c r="A31" s="17" t="s">
        <v>24</v>
      </c>
      <c r="B31" s="18" t="s">
        <v>65</v>
      </c>
      <c r="C31" s="18" t="s">
        <v>65</v>
      </c>
      <c r="D31" s="18" t="s">
        <v>65</v>
      </c>
      <c r="E31" s="18" t="s">
        <v>65</v>
      </c>
      <c r="F31" s="20"/>
      <c r="G31" s="18" t="s">
        <v>65</v>
      </c>
      <c r="H31" s="18" t="s">
        <v>65</v>
      </c>
      <c r="I31" s="18" t="s">
        <v>65</v>
      </c>
    </row>
    <row r="32" spans="1:9" ht="15">
      <c r="A32" s="17" t="s">
        <v>25</v>
      </c>
      <c r="B32" s="18" t="s">
        <v>65</v>
      </c>
      <c r="C32" s="18" t="s">
        <v>65</v>
      </c>
      <c r="D32" s="18" t="s">
        <v>65</v>
      </c>
      <c r="E32" s="18" t="s">
        <v>65</v>
      </c>
      <c r="F32" s="20"/>
      <c r="G32" s="18" t="s">
        <v>65</v>
      </c>
      <c r="H32" s="18" t="s">
        <v>65</v>
      </c>
      <c r="I32" s="18" t="s">
        <v>65</v>
      </c>
    </row>
    <row r="33" spans="1:9" ht="15">
      <c r="A33" s="17" t="s">
        <v>26</v>
      </c>
      <c r="B33" s="20">
        <v>27600</v>
      </c>
      <c r="C33" s="20">
        <v>14900</v>
      </c>
      <c r="D33" s="20">
        <v>135</v>
      </c>
      <c r="E33" s="20">
        <v>2013200</v>
      </c>
      <c r="F33" s="5"/>
      <c r="G33" s="20">
        <v>12500</v>
      </c>
      <c r="H33" s="21">
        <v>17</v>
      </c>
      <c r="I33" s="20">
        <v>212000</v>
      </c>
    </row>
    <row r="34" spans="1:9" ht="15">
      <c r="A34" s="17" t="s">
        <v>27</v>
      </c>
      <c r="B34" s="18" t="s">
        <v>65</v>
      </c>
      <c r="C34" s="18" t="s">
        <v>65</v>
      </c>
      <c r="D34" s="18" t="s">
        <v>65</v>
      </c>
      <c r="E34" s="18" t="s">
        <v>65</v>
      </c>
      <c r="F34" s="5"/>
      <c r="G34" s="18" t="s">
        <v>65</v>
      </c>
      <c r="H34" s="18" t="s">
        <v>65</v>
      </c>
      <c r="I34" s="18" t="s">
        <v>65</v>
      </c>
    </row>
    <row r="35" spans="1:9" ht="15">
      <c r="A35" s="17" t="s">
        <v>28</v>
      </c>
      <c r="B35" s="20">
        <v>20900</v>
      </c>
      <c r="C35" s="20">
        <v>10800</v>
      </c>
      <c r="D35" s="20">
        <v>98</v>
      </c>
      <c r="E35" s="20">
        <v>1056200</v>
      </c>
      <c r="F35" s="5"/>
      <c r="G35" s="20">
        <v>9100</v>
      </c>
      <c r="H35" s="21">
        <v>14.5</v>
      </c>
      <c r="I35" s="20">
        <v>133300</v>
      </c>
    </row>
    <row r="36" spans="1:9" ht="15">
      <c r="A36" s="17" t="s">
        <v>29</v>
      </c>
      <c r="B36" s="18">
        <v>0</v>
      </c>
      <c r="C36" s="18">
        <v>0</v>
      </c>
      <c r="D36" s="18">
        <v>0</v>
      </c>
      <c r="E36" s="18">
        <v>0</v>
      </c>
      <c r="F36" s="20"/>
      <c r="G36" s="18">
        <v>0</v>
      </c>
      <c r="H36" s="18">
        <v>0</v>
      </c>
      <c r="I36" s="18">
        <v>0</v>
      </c>
    </row>
    <row r="37" spans="1:9" ht="15">
      <c r="A37" s="17" t="s">
        <v>30</v>
      </c>
      <c r="B37" s="18" t="s">
        <v>65</v>
      </c>
      <c r="C37" s="18" t="s">
        <v>65</v>
      </c>
      <c r="D37" s="18" t="s">
        <v>65</v>
      </c>
      <c r="E37" s="18" t="s">
        <v>65</v>
      </c>
      <c r="F37" s="20"/>
      <c r="G37" s="18" t="s">
        <v>65</v>
      </c>
      <c r="H37" s="18" t="s">
        <v>65</v>
      </c>
      <c r="I37" s="18" t="s">
        <v>65</v>
      </c>
    </row>
    <row r="38" spans="1:9" ht="15">
      <c r="A38" s="17" t="s">
        <v>31</v>
      </c>
      <c r="B38" s="20">
        <v>35100</v>
      </c>
      <c r="C38" s="20">
        <v>21100</v>
      </c>
      <c r="D38" s="20">
        <v>130</v>
      </c>
      <c r="E38" s="20">
        <v>2752100</v>
      </c>
      <c r="F38" s="5"/>
      <c r="G38" s="20">
        <v>14000</v>
      </c>
      <c r="H38" s="21">
        <v>17</v>
      </c>
      <c r="I38" s="20">
        <v>237900</v>
      </c>
    </row>
    <row r="39" spans="1:9" ht="15">
      <c r="A39" s="17" t="s">
        <v>32</v>
      </c>
      <c r="B39" s="20">
        <v>39600</v>
      </c>
      <c r="C39" s="20">
        <v>26100</v>
      </c>
      <c r="D39" s="20">
        <v>137</v>
      </c>
      <c r="E39" s="20">
        <v>3585600</v>
      </c>
      <c r="F39" s="5"/>
      <c r="G39" s="20">
        <v>13500</v>
      </c>
      <c r="H39" s="21">
        <v>20.5</v>
      </c>
      <c r="I39" s="20">
        <v>274900</v>
      </c>
    </row>
    <row r="40" spans="1:9" ht="15">
      <c r="A40" s="17" t="s">
        <v>33</v>
      </c>
      <c r="B40" s="18" t="s">
        <v>65</v>
      </c>
      <c r="C40" s="18" t="s">
        <v>65</v>
      </c>
      <c r="D40" s="18" t="s">
        <v>65</v>
      </c>
      <c r="E40" s="18" t="s">
        <v>65</v>
      </c>
      <c r="F40" s="20"/>
      <c r="G40" s="18" t="s">
        <v>65</v>
      </c>
      <c r="H40" s="18" t="s">
        <v>65</v>
      </c>
      <c r="I40" s="18" t="s">
        <v>65</v>
      </c>
    </row>
    <row r="41" spans="1:9" ht="15">
      <c r="A41" s="17" t="s">
        <v>34</v>
      </c>
      <c r="B41" s="18" t="s">
        <v>65</v>
      </c>
      <c r="C41" s="18" t="s">
        <v>65</v>
      </c>
      <c r="D41" s="18" t="s">
        <v>65</v>
      </c>
      <c r="E41" s="18" t="s">
        <v>65</v>
      </c>
      <c r="F41" s="20"/>
      <c r="G41" s="18" t="s">
        <v>65</v>
      </c>
      <c r="H41" s="18" t="s">
        <v>65</v>
      </c>
      <c r="I41" s="18" t="s">
        <v>65</v>
      </c>
    </row>
    <row r="42" spans="1:9" ht="15">
      <c r="A42" s="17" t="s">
        <v>35</v>
      </c>
      <c r="B42" s="18" t="s">
        <v>65</v>
      </c>
      <c r="C42" s="18" t="s">
        <v>65</v>
      </c>
      <c r="D42" s="18" t="s">
        <v>65</v>
      </c>
      <c r="E42" s="18" t="s">
        <v>65</v>
      </c>
      <c r="F42" s="20"/>
      <c r="G42" s="18" t="s">
        <v>65</v>
      </c>
      <c r="H42" s="18" t="s">
        <v>65</v>
      </c>
      <c r="I42" s="18" t="s">
        <v>65</v>
      </c>
    </row>
    <row r="43" spans="1:9" ht="15">
      <c r="A43" s="17" t="s">
        <v>36</v>
      </c>
      <c r="B43" s="18" t="s">
        <v>65</v>
      </c>
      <c r="C43" s="18" t="s">
        <v>65</v>
      </c>
      <c r="D43" s="18" t="s">
        <v>65</v>
      </c>
      <c r="E43" s="18" t="s">
        <v>65</v>
      </c>
      <c r="F43" s="20"/>
      <c r="G43" s="18" t="s">
        <v>65</v>
      </c>
      <c r="H43" s="18" t="s">
        <v>65</v>
      </c>
      <c r="I43" s="18" t="s">
        <v>65</v>
      </c>
    </row>
    <row r="44" spans="1:9" ht="15">
      <c r="A44" s="17" t="s">
        <v>37</v>
      </c>
      <c r="B44" s="18" t="s">
        <v>65</v>
      </c>
      <c r="C44" s="18" t="s">
        <v>65</v>
      </c>
      <c r="D44" s="18" t="s">
        <v>65</v>
      </c>
      <c r="E44" s="18" t="s">
        <v>65</v>
      </c>
      <c r="F44" s="20"/>
      <c r="G44" s="18" t="s">
        <v>65</v>
      </c>
      <c r="H44" s="18" t="s">
        <v>65</v>
      </c>
      <c r="I44" s="18" t="s">
        <v>65</v>
      </c>
    </row>
    <row r="45" spans="1:9" ht="15">
      <c r="A45" s="17" t="s">
        <v>38</v>
      </c>
      <c r="B45" s="18">
        <v>0</v>
      </c>
      <c r="C45" s="18">
        <v>0</v>
      </c>
      <c r="D45" s="18">
        <v>0</v>
      </c>
      <c r="E45" s="18">
        <v>0</v>
      </c>
      <c r="F45" s="20"/>
      <c r="G45" s="18">
        <v>0</v>
      </c>
      <c r="H45" s="18">
        <v>0</v>
      </c>
      <c r="I45" s="18">
        <v>0</v>
      </c>
    </row>
    <row r="46" spans="1:9" ht="15">
      <c r="A46" s="17" t="s">
        <v>39</v>
      </c>
      <c r="B46" s="18" t="s">
        <v>65</v>
      </c>
      <c r="C46" s="18" t="s">
        <v>65</v>
      </c>
      <c r="D46" s="18" t="s">
        <v>65</v>
      </c>
      <c r="E46" s="18" t="s">
        <v>65</v>
      </c>
      <c r="F46" s="20"/>
      <c r="G46" s="18" t="s">
        <v>65</v>
      </c>
      <c r="H46" s="18" t="s">
        <v>65</v>
      </c>
      <c r="I46" s="18" t="s">
        <v>65</v>
      </c>
    </row>
    <row r="47" spans="1:9" ht="15">
      <c r="A47" s="17" t="s">
        <v>40</v>
      </c>
      <c r="B47" s="18">
        <v>0</v>
      </c>
      <c r="C47" s="18">
        <v>0</v>
      </c>
      <c r="D47" s="18">
        <v>0</v>
      </c>
      <c r="E47" s="18">
        <v>0</v>
      </c>
      <c r="F47" s="20"/>
      <c r="G47" s="18">
        <v>0</v>
      </c>
      <c r="H47" s="18">
        <v>0</v>
      </c>
      <c r="I47" s="18">
        <v>0</v>
      </c>
    </row>
    <row r="48" spans="1:9" ht="15">
      <c r="A48" s="17" t="s">
        <v>41</v>
      </c>
      <c r="B48" s="18" t="s">
        <v>65</v>
      </c>
      <c r="C48" s="18" t="s">
        <v>65</v>
      </c>
      <c r="D48" s="18" t="s">
        <v>65</v>
      </c>
      <c r="E48" s="18" t="s">
        <v>65</v>
      </c>
      <c r="F48" s="20"/>
      <c r="G48" s="18" t="s">
        <v>65</v>
      </c>
      <c r="H48" s="18" t="s">
        <v>65</v>
      </c>
      <c r="I48" s="18" t="s">
        <v>65</v>
      </c>
    </row>
    <row r="49" spans="1:9" ht="15">
      <c r="A49" s="17" t="s">
        <v>42</v>
      </c>
      <c r="B49" s="18" t="s">
        <v>65</v>
      </c>
      <c r="C49" s="18" t="s">
        <v>65</v>
      </c>
      <c r="D49" s="18" t="s">
        <v>65</v>
      </c>
      <c r="E49" s="18" t="s">
        <v>65</v>
      </c>
      <c r="F49" s="20"/>
      <c r="G49" s="18" t="s">
        <v>65</v>
      </c>
      <c r="H49" s="18" t="s">
        <v>65</v>
      </c>
      <c r="I49" s="18" t="s">
        <v>65</v>
      </c>
    </row>
    <row r="50" spans="1:9" ht="15">
      <c r="A50" s="17" t="s">
        <v>43</v>
      </c>
      <c r="B50" s="18" t="s">
        <v>65</v>
      </c>
      <c r="C50" s="18" t="s">
        <v>65</v>
      </c>
      <c r="D50" s="18" t="s">
        <v>65</v>
      </c>
      <c r="E50" s="18" t="s">
        <v>65</v>
      </c>
      <c r="F50" s="20"/>
      <c r="G50" s="18" t="s">
        <v>65</v>
      </c>
      <c r="H50" s="18" t="s">
        <v>65</v>
      </c>
      <c r="I50" s="18" t="s">
        <v>65</v>
      </c>
    </row>
    <row r="51" spans="1:9" ht="15">
      <c r="A51" s="17" t="s">
        <v>44</v>
      </c>
      <c r="B51" s="18">
        <v>9000</v>
      </c>
      <c r="C51" s="18">
        <v>5600</v>
      </c>
      <c r="D51" s="18">
        <v>138</v>
      </c>
      <c r="E51" s="18">
        <v>773700</v>
      </c>
      <c r="F51" s="20"/>
      <c r="G51" s="18">
        <v>3400</v>
      </c>
      <c r="H51" s="19">
        <v>13.5</v>
      </c>
      <c r="I51" s="18">
        <v>45700</v>
      </c>
    </row>
    <row r="52" spans="1:9" ht="15">
      <c r="A52" s="17" t="s">
        <v>45</v>
      </c>
      <c r="B52" s="18" t="s">
        <v>65</v>
      </c>
      <c r="C52" s="18" t="s">
        <v>65</v>
      </c>
      <c r="D52" s="18" t="s">
        <v>65</v>
      </c>
      <c r="E52" s="18" t="s">
        <v>65</v>
      </c>
      <c r="F52" s="20"/>
      <c r="G52" s="18" t="s">
        <v>65</v>
      </c>
      <c r="H52" s="18" t="s">
        <v>65</v>
      </c>
      <c r="I52" s="18" t="s">
        <v>65</v>
      </c>
    </row>
    <row r="53" spans="1:9" ht="15">
      <c r="A53" s="17" t="s">
        <v>46</v>
      </c>
      <c r="B53" s="18" t="s">
        <v>65</v>
      </c>
      <c r="C53" s="18" t="s">
        <v>65</v>
      </c>
      <c r="D53" s="18" t="s">
        <v>65</v>
      </c>
      <c r="E53" s="18" t="s">
        <v>65</v>
      </c>
      <c r="F53" s="20"/>
      <c r="G53" s="18" t="s">
        <v>65</v>
      </c>
      <c r="H53" s="18" t="s">
        <v>65</v>
      </c>
      <c r="I53" s="18" t="s">
        <v>65</v>
      </c>
    </row>
    <row r="54" spans="1:9" ht="15">
      <c r="A54" s="17" t="s">
        <v>47</v>
      </c>
      <c r="B54" s="20">
        <v>37100</v>
      </c>
      <c r="C54" s="20">
        <v>20800</v>
      </c>
      <c r="D54" s="20">
        <v>134</v>
      </c>
      <c r="E54" s="20">
        <v>2792000</v>
      </c>
      <c r="F54" s="5"/>
      <c r="G54" s="20">
        <v>16200</v>
      </c>
      <c r="H54" s="21">
        <v>20.5</v>
      </c>
      <c r="I54" s="20">
        <v>330200</v>
      </c>
    </row>
    <row r="55" spans="1:9" ht="15">
      <c r="A55" s="17" t="s">
        <v>48</v>
      </c>
      <c r="B55" s="18" t="s">
        <v>67</v>
      </c>
      <c r="C55" s="18" t="s">
        <v>67</v>
      </c>
      <c r="D55" s="18" t="s">
        <v>67</v>
      </c>
      <c r="E55" s="18" t="s">
        <v>67</v>
      </c>
      <c r="F55" s="20"/>
      <c r="G55" s="18" t="s">
        <v>67</v>
      </c>
      <c r="H55" s="18" t="s">
        <v>67</v>
      </c>
      <c r="I55" s="18" t="s">
        <v>67</v>
      </c>
    </row>
    <row r="56" spans="1:9" ht="15">
      <c r="A56" s="17" t="s">
        <v>49</v>
      </c>
      <c r="B56" s="18" t="s">
        <v>65</v>
      </c>
      <c r="C56" s="18" t="s">
        <v>65</v>
      </c>
      <c r="D56" s="18" t="s">
        <v>65</v>
      </c>
      <c r="E56" s="18" t="s">
        <v>65</v>
      </c>
      <c r="F56" s="20"/>
      <c r="G56" s="18" t="s">
        <v>65</v>
      </c>
      <c r="H56" s="18" t="s">
        <v>65</v>
      </c>
      <c r="I56" s="18" t="s">
        <v>65</v>
      </c>
    </row>
    <row r="57" spans="1:9" ht="15">
      <c r="A57" s="17" t="s">
        <v>50</v>
      </c>
      <c r="B57" s="20">
        <v>8900</v>
      </c>
      <c r="C57" s="20">
        <v>5200</v>
      </c>
      <c r="D57" s="20">
        <v>143</v>
      </c>
      <c r="E57" s="20">
        <v>743200</v>
      </c>
      <c r="F57" s="20"/>
      <c r="G57" s="20">
        <v>3600</v>
      </c>
      <c r="H57" s="21">
        <v>14.5</v>
      </c>
      <c r="I57" s="20">
        <v>52200</v>
      </c>
    </row>
    <row r="58" spans="1:9" ht="15">
      <c r="A58" s="17" t="s">
        <v>51</v>
      </c>
      <c r="B58" s="18" t="s">
        <v>65</v>
      </c>
      <c r="C58" s="18" t="s">
        <v>65</v>
      </c>
      <c r="D58" s="18" t="s">
        <v>65</v>
      </c>
      <c r="E58" s="18" t="s">
        <v>65</v>
      </c>
      <c r="F58" s="20"/>
      <c r="G58" s="18" t="s">
        <v>65</v>
      </c>
      <c r="H58" s="18" t="s">
        <v>65</v>
      </c>
      <c r="I58" s="18" t="s">
        <v>65</v>
      </c>
    </row>
    <row r="59" spans="1:9" ht="15">
      <c r="A59" s="17" t="s">
        <v>52</v>
      </c>
      <c r="B59" s="20">
        <v>1400</v>
      </c>
      <c r="C59" s="20">
        <v>1000</v>
      </c>
      <c r="D59" s="20">
        <v>117</v>
      </c>
      <c r="E59" s="20">
        <v>117100</v>
      </c>
      <c r="F59" s="20"/>
      <c r="G59" s="20">
        <v>400</v>
      </c>
      <c r="H59" s="21">
        <v>16.5</v>
      </c>
      <c r="I59" s="20">
        <v>6600</v>
      </c>
    </row>
    <row r="60" spans="1:9" ht="15">
      <c r="A60" s="17" t="s">
        <v>53</v>
      </c>
      <c r="B60" s="18" t="s">
        <v>67</v>
      </c>
      <c r="C60" s="18" t="s">
        <v>67</v>
      </c>
      <c r="D60" s="18" t="s">
        <v>67</v>
      </c>
      <c r="E60" s="18" t="s">
        <v>67</v>
      </c>
      <c r="F60" s="20"/>
      <c r="G60" s="18" t="s">
        <v>67</v>
      </c>
      <c r="H60" s="18" t="s">
        <v>67</v>
      </c>
      <c r="I60" s="18" t="s">
        <v>67</v>
      </c>
    </row>
    <row r="61" spans="1:9" ht="15">
      <c r="A61" s="17" t="s">
        <v>54</v>
      </c>
      <c r="B61" s="18" t="s">
        <v>65</v>
      </c>
      <c r="C61" s="18" t="s">
        <v>65</v>
      </c>
      <c r="D61" s="18" t="s">
        <v>65</v>
      </c>
      <c r="E61" s="18" t="s">
        <v>65</v>
      </c>
      <c r="F61" s="20"/>
      <c r="G61" s="18" t="s">
        <v>65</v>
      </c>
      <c r="H61" s="18" t="s">
        <v>65</v>
      </c>
      <c r="I61" s="18" t="s">
        <v>65</v>
      </c>
    </row>
    <row r="62" spans="1:9" ht="15">
      <c r="A62" s="17" t="s">
        <v>55</v>
      </c>
      <c r="B62" s="20">
        <v>34400</v>
      </c>
      <c r="C62" s="20">
        <v>25100</v>
      </c>
      <c r="D62" s="20">
        <v>133</v>
      </c>
      <c r="E62" s="20">
        <v>3337800</v>
      </c>
      <c r="F62" s="5"/>
      <c r="G62" s="20">
        <v>9200</v>
      </c>
      <c r="H62" s="21">
        <v>18.5</v>
      </c>
      <c r="I62" s="20">
        <v>171400</v>
      </c>
    </row>
    <row r="63" spans="1:9" ht="15">
      <c r="A63" s="17" t="s">
        <v>56</v>
      </c>
      <c r="B63" s="18">
        <v>0</v>
      </c>
      <c r="C63" s="18">
        <v>0</v>
      </c>
      <c r="D63" s="18">
        <v>0</v>
      </c>
      <c r="E63" s="18">
        <v>0</v>
      </c>
      <c r="F63" s="20"/>
      <c r="G63" s="18">
        <v>0</v>
      </c>
      <c r="H63" s="18">
        <v>0</v>
      </c>
      <c r="I63" s="18">
        <v>0</v>
      </c>
    </row>
    <row r="64" spans="1:9" ht="15">
      <c r="A64" s="17" t="s">
        <v>57</v>
      </c>
      <c r="B64" s="20">
        <v>57400</v>
      </c>
      <c r="C64" s="20">
        <v>21400</v>
      </c>
      <c r="D64" s="20">
        <v>131</v>
      </c>
      <c r="E64" s="20">
        <v>2800900</v>
      </c>
      <c r="F64" s="5"/>
      <c r="G64" s="20">
        <v>35800</v>
      </c>
      <c r="H64" s="21">
        <v>19</v>
      </c>
      <c r="I64" s="20">
        <v>685200</v>
      </c>
    </row>
    <row r="65" spans="1:9" ht="15">
      <c r="A65" s="17" t="s">
        <v>58</v>
      </c>
      <c r="B65" s="20">
        <v>14500</v>
      </c>
      <c r="C65" s="20">
        <v>8500</v>
      </c>
      <c r="D65" s="20">
        <v>148</v>
      </c>
      <c r="E65" s="20">
        <v>1260700</v>
      </c>
      <c r="F65" s="20"/>
      <c r="G65" s="20">
        <v>6000</v>
      </c>
      <c r="H65" s="21">
        <v>20.5</v>
      </c>
      <c r="I65" s="20">
        <v>123200</v>
      </c>
    </row>
    <row r="66" spans="1:9" ht="15">
      <c r="A66" s="17"/>
      <c r="B66" s="13"/>
      <c r="C66" s="14"/>
      <c r="D66" s="14"/>
      <c r="E66" s="14"/>
      <c r="F66" s="14"/>
      <c r="G66" s="14"/>
      <c r="H66" s="15"/>
      <c r="I66" s="14"/>
    </row>
    <row r="67" spans="1:9" ht="15">
      <c r="A67" s="17" t="s">
        <v>63</v>
      </c>
      <c r="B67" s="14">
        <f>62100+239400+58700+60900+35600+34800+20300</f>
        <v>511800</v>
      </c>
      <c r="C67" s="14">
        <f>34100+156100+33200+27900+16400+20500+9700</f>
        <v>297900</v>
      </c>
      <c r="D67" s="14">
        <f>+(124+140+134+107+134+139+115)/7</f>
        <v>127.57142857142857</v>
      </c>
      <c r="E67" s="14">
        <f>4237300+21919000+4460500+2988400+2199800+2854100+1113800</f>
        <v>39772900</v>
      </c>
      <c r="F67" s="14"/>
      <c r="G67" s="14">
        <f>27000+82900+25400+32800+19200+14300+10400</f>
        <v>212000</v>
      </c>
      <c r="H67" s="15">
        <f>+(17.5+18.5+17+16.5+17.5+16+14)/7</f>
        <v>16.714285714285715</v>
      </c>
      <c r="I67" s="14">
        <f>469800+1544000+428100+548100+338300+226700+145900</f>
        <v>3700900</v>
      </c>
    </row>
    <row r="68" spans="1:9" ht="15">
      <c r="A68" s="17"/>
      <c r="B68" s="14"/>
      <c r="C68" s="14"/>
      <c r="D68" s="14"/>
      <c r="E68" s="14"/>
      <c r="F68" s="14"/>
      <c r="G68" s="14"/>
      <c r="H68" s="14"/>
      <c r="I68" s="14"/>
    </row>
    <row r="69" spans="1:9" ht="15">
      <c r="A69" s="17" t="s">
        <v>69</v>
      </c>
      <c r="B69" s="14">
        <v>42500</v>
      </c>
      <c r="C69" s="14">
        <v>20900</v>
      </c>
      <c r="D69" s="14">
        <v>144</v>
      </c>
      <c r="E69" s="14">
        <v>3013000</v>
      </c>
      <c r="F69" s="14"/>
      <c r="G69" s="14">
        <v>21500</v>
      </c>
      <c r="H69" s="15">
        <v>18.5</v>
      </c>
      <c r="I69" s="14">
        <v>397300</v>
      </c>
    </row>
    <row r="70" spans="1:9" ht="15">
      <c r="A70" s="22"/>
      <c r="B70" s="6"/>
      <c r="C70" s="23"/>
      <c r="D70" s="23"/>
      <c r="E70" s="23"/>
      <c r="F70" s="23"/>
      <c r="G70" s="23"/>
      <c r="H70" s="24"/>
      <c r="I70" s="23"/>
    </row>
    <row r="71" spans="1:9" ht="15">
      <c r="A71" s="5" t="s">
        <v>153</v>
      </c>
      <c r="B71" s="5"/>
      <c r="C71" s="13"/>
      <c r="D71" s="13"/>
      <c r="E71" s="13"/>
      <c r="F71" s="13"/>
      <c r="G71" s="13"/>
      <c r="H71" s="16"/>
      <c r="I71" s="13"/>
    </row>
    <row r="72" spans="1:9" ht="15">
      <c r="A72" s="5" t="s">
        <v>163</v>
      </c>
      <c r="B72" s="5"/>
      <c r="C72" s="13"/>
      <c r="D72" s="13"/>
      <c r="E72" s="13"/>
      <c r="F72" s="13"/>
      <c r="G72" s="13"/>
      <c r="H72" s="16"/>
      <c r="I72" s="13"/>
    </row>
    <row r="73" spans="1:9" ht="15">
      <c r="A73" s="5"/>
      <c r="B73" s="5"/>
      <c r="C73" s="13"/>
      <c r="D73" s="13"/>
      <c r="E73" s="13"/>
      <c r="F73" s="25"/>
      <c r="G73" s="25"/>
      <c r="H73" s="26"/>
      <c r="I73" s="25"/>
    </row>
    <row r="74" spans="1:9" ht="31.5" customHeight="1">
      <c r="A74" s="48" t="s">
        <v>164</v>
      </c>
      <c r="B74" s="48"/>
      <c r="C74" s="48"/>
      <c r="D74" s="48"/>
      <c r="E74" s="48"/>
      <c r="F74" s="48"/>
      <c r="G74" s="48"/>
      <c r="H74" s="48"/>
      <c r="I74" s="48"/>
    </row>
    <row r="75" spans="1:9" ht="15">
      <c r="A75" s="3" t="s">
        <v>72</v>
      </c>
      <c r="B75" s="3"/>
      <c r="C75" s="25"/>
      <c r="D75" s="25"/>
      <c r="E75" s="25"/>
      <c r="F75" s="25"/>
      <c r="G75" s="25"/>
      <c r="H75" s="16"/>
      <c r="I75" s="13"/>
    </row>
    <row r="76" spans="1:9" ht="15">
      <c r="A76" s="5"/>
      <c r="B76" s="5"/>
      <c r="C76" s="13"/>
      <c r="D76" s="13"/>
      <c r="E76" s="13"/>
      <c r="F76" s="13"/>
      <c r="G76" s="13"/>
      <c r="H76" s="16"/>
      <c r="I76" s="13"/>
    </row>
    <row r="77" spans="1:9" ht="15">
      <c r="A77" s="5"/>
      <c r="B77" s="5"/>
      <c r="C77" s="13"/>
      <c r="D77" s="13"/>
      <c r="E77" s="13"/>
      <c r="F77" s="13"/>
      <c r="G77" s="13"/>
      <c r="H77" s="16"/>
      <c r="I77" s="13"/>
    </row>
    <row r="78" spans="1:9" ht="15">
      <c r="A78" s="5"/>
      <c r="B78" s="5"/>
      <c r="C78" s="13"/>
      <c r="D78" s="13"/>
      <c r="E78" s="13"/>
      <c r="F78" s="13"/>
      <c r="G78" s="13"/>
      <c r="H78" s="16"/>
      <c r="I78" s="13"/>
    </row>
    <row r="79" spans="1:9" ht="15">
      <c r="A79" s="5"/>
      <c r="B79" s="5"/>
      <c r="C79" s="13"/>
      <c r="D79" s="13"/>
      <c r="E79" s="13"/>
      <c r="F79" s="13"/>
      <c r="G79" s="13"/>
      <c r="H79" s="16"/>
      <c r="I79" s="13"/>
    </row>
    <row r="80" spans="1:9" ht="15">
      <c r="A80" s="5"/>
      <c r="B80" s="5"/>
      <c r="C80" s="13"/>
      <c r="D80" s="13"/>
      <c r="E80" s="13"/>
      <c r="F80" s="13"/>
      <c r="G80" s="13"/>
      <c r="H80" s="16"/>
      <c r="I80" s="13"/>
    </row>
    <row r="81" spans="1:9" ht="15">
      <c r="A81" s="5"/>
      <c r="B81" s="5"/>
      <c r="C81" s="13"/>
      <c r="D81" s="13"/>
      <c r="E81" s="13"/>
      <c r="F81" s="13"/>
      <c r="G81" s="13"/>
      <c r="H81" s="16"/>
      <c r="I81" s="13"/>
    </row>
    <row r="82" spans="1:9" ht="15">
      <c r="A82" s="5"/>
      <c r="B82" s="5"/>
      <c r="C82" s="13"/>
      <c r="D82" s="13"/>
      <c r="E82" s="13"/>
      <c r="F82" s="13"/>
      <c r="G82" s="13"/>
      <c r="H82" s="16"/>
      <c r="I82" s="13"/>
    </row>
    <row r="83" spans="1:9" ht="15">
      <c r="A83" s="5"/>
      <c r="B83" s="5"/>
      <c r="C83" s="13"/>
      <c r="D83" s="13"/>
      <c r="E83" s="13"/>
      <c r="F83" s="13"/>
      <c r="G83" s="13"/>
      <c r="H83" s="16"/>
      <c r="I83" s="13"/>
    </row>
    <row r="84" spans="1:9" ht="15">
      <c r="A84" s="5"/>
      <c r="B84" s="5"/>
      <c r="C84" s="13"/>
      <c r="D84" s="13"/>
      <c r="E84" s="13"/>
      <c r="F84" s="13"/>
      <c r="G84" s="13"/>
      <c r="H84" s="16"/>
      <c r="I84" s="13"/>
    </row>
    <row r="85" spans="1:9" ht="15">
      <c r="A85" s="5"/>
      <c r="B85" s="5"/>
      <c r="C85" s="13"/>
      <c r="D85" s="13"/>
      <c r="E85" s="13"/>
      <c r="F85" s="13"/>
      <c r="G85" s="13"/>
      <c r="H85" s="16"/>
      <c r="I85" s="13"/>
    </row>
    <row r="86" spans="1:9" ht="15">
      <c r="A86" s="5"/>
      <c r="B86" s="5"/>
      <c r="C86" s="13"/>
      <c r="D86" s="13"/>
      <c r="E86" s="13"/>
      <c r="F86" s="13"/>
      <c r="G86" s="13"/>
      <c r="H86" s="16"/>
      <c r="I86" s="13"/>
    </row>
    <row r="87" spans="1:9" ht="15">
      <c r="A87" s="5"/>
      <c r="B87" s="5"/>
      <c r="C87" s="13"/>
      <c r="D87" s="13"/>
      <c r="E87" s="13"/>
      <c r="F87" s="13"/>
      <c r="G87" s="13"/>
      <c r="H87" s="16"/>
      <c r="I87" s="13"/>
    </row>
    <row r="88" spans="1:9" ht="15">
      <c r="A88" s="5"/>
      <c r="B88" s="5"/>
      <c r="C88" s="13"/>
      <c r="D88" s="13"/>
      <c r="E88" s="13"/>
      <c r="F88" s="13"/>
      <c r="G88" s="13"/>
      <c r="H88" s="16"/>
      <c r="I88" s="13"/>
    </row>
    <row r="89" spans="1:9" ht="15">
      <c r="A89" s="5"/>
      <c r="B89" s="5"/>
      <c r="C89" s="13"/>
      <c r="D89" s="13"/>
      <c r="E89" s="13"/>
      <c r="F89" s="13"/>
      <c r="G89" s="13"/>
      <c r="H89" s="16"/>
      <c r="I89" s="13"/>
    </row>
    <row r="90" spans="1:9" ht="15">
      <c r="A90" s="5"/>
      <c r="B90" s="5"/>
      <c r="C90" s="13"/>
      <c r="D90" s="13"/>
      <c r="E90" s="13"/>
      <c r="F90" s="13"/>
      <c r="G90" s="13"/>
      <c r="H90" s="16"/>
      <c r="I90" s="13"/>
    </row>
    <row r="91" spans="1:9" ht="15">
      <c r="A91" s="5"/>
      <c r="B91" s="5"/>
      <c r="C91" s="13"/>
      <c r="D91" s="13"/>
      <c r="E91" s="13"/>
      <c r="F91" s="13"/>
      <c r="G91" s="13"/>
      <c r="H91" s="16"/>
      <c r="I91" s="13"/>
    </row>
    <row r="92" spans="1:9" ht="15">
      <c r="A92" s="5"/>
      <c r="B92" s="5"/>
      <c r="C92" s="13"/>
      <c r="D92" s="13"/>
      <c r="E92" s="13"/>
      <c r="F92" s="13"/>
      <c r="G92" s="13"/>
      <c r="H92" s="16"/>
      <c r="I92" s="13"/>
    </row>
    <row r="93" spans="1:9" ht="15">
      <c r="A93" s="5"/>
      <c r="B93" s="5"/>
      <c r="C93" s="13"/>
      <c r="D93" s="13"/>
      <c r="E93" s="13"/>
      <c r="F93" s="13"/>
      <c r="G93" s="13"/>
      <c r="H93" s="16"/>
      <c r="I93" s="13"/>
    </row>
    <row r="94" spans="1:9" ht="15">
      <c r="A94" s="5"/>
      <c r="B94" s="5"/>
      <c r="C94" s="13"/>
      <c r="D94" s="13"/>
      <c r="E94" s="13"/>
      <c r="F94" s="13"/>
      <c r="G94" s="13"/>
      <c r="H94" s="16"/>
      <c r="I94" s="13"/>
    </row>
    <row r="95" spans="1:9" ht="15">
      <c r="A95" s="5"/>
      <c r="B95" s="5"/>
      <c r="C95" s="13"/>
      <c r="D95" s="13"/>
      <c r="E95" s="13"/>
      <c r="F95" s="13"/>
      <c r="G95" s="13"/>
      <c r="H95" s="13"/>
      <c r="I95" s="13"/>
    </row>
    <row r="96" spans="1:9" ht="15">
      <c r="A96" s="5"/>
      <c r="B96" s="5"/>
      <c r="C96" s="13"/>
      <c r="D96" s="13"/>
      <c r="E96" s="13"/>
      <c r="F96" s="13"/>
      <c r="G96" s="13"/>
      <c r="H96" s="13"/>
      <c r="I96" s="13"/>
    </row>
    <row r="97" spans="1:9" ht="15">
      <c r="A97" s="5"/>
      <c r="B97" s="5"/>
      <c r="C97" s="5"/>
      <c r="D97" s="5"/>
      <c r="E97" s="5"/>
      <c r="F97" s="5"/>
      <c r="G97" s="5"/>
      <c r="H97" s="5"/>
      <c r="I97" s="5"/>
    </row>
    <row r="98" spans="1:9" ht="15">
      <c r="A98" s="5"/>
      <c r="B98" s="5"/>
      <c r="C98" s="5"/>
      <c r="D98" s="5"/>
      <c r="E98" s="5"/>
      <c r="F98" s="5"/>
      <c r="G98" s="5"/>
      <c r="H98" s="5"/>
      <c r="I98" s="5"/>
    </row>
  </sheetData>
  <sheetProtection/>
  <mergeCells count="3">
    <mergeCell ref="C5:E5"/>
    <mergeCell ref="G5:I5"/>
    <mergeCell ref="A74:I7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5" width="13.77734375" style="0" customWidth="1"/>
    <col min="6" max="6" width="2.77734375" style="0" customWidth="1"/>
  </cols>
  <sheetData>
    <row r="1" spans="1:9" ht="20.25">
      <c r="A1" s="27" t="s">
        <v>64</v>
      </c>
      <c r="B1" s="2"/>
      <c r="C1" s="3"/>
      <c r="D1" s="3"/>
      <c r="E1" s="4"/>
      <c r="F1" s="3"/>
      <c r="G1" s="5"/>
      <c r="H1" s="5"/>
      <c r="I1" s="5"/>
    </row>
    <row r="2" spans="1:9" ht="20.25">
      <c r="A2" s="28" t="s">
        <v>165</v>
      </c>
      <c r="B2" s="2"/>
      <c r="C2" s="3"/>
      <c r="D2" s="3"/>
      <c r="E2" s="5"/>
      <c r="F2" s="3"/>
      <c r="G2" s="5"/>
      <c r="H2" s="5"/>
      <c r="I2" s="5"/>
    </row>
    <row r="3" spans="1:9" ht="20.25">
      <c r="A3" s="27" t="s">
        <v>0</v>
      </c>
      <c r="B3" s="2"/>
      <c r="C3" s="3"/>
      <c r="D3" s="3"/>
      <c r="E3" s="5"/>
      <c r="F3" s="5"/>
      <c r="G3" s="5"/>
      <c r="H3" s="5"/>
      <c r="I3" s="5"/>
    </row>
    <row r="4" spans="1:9" ht="1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5">
      <c r="A5" s="6"/>
      <c r="B5" s="7"/>
      <c r="C5" s="44" t="s">
        <v>60</v>
      </c>
      <c r="D5" s="44"/>
      <c r="E5" s="45"/>
      <c r="F5" s="8"/>
      <c r="G5" s="46" t="s">
        <v>61</v>
      </c>
      <c r="H5" s="47"/>
      <c r="I5" s="47"/>
    </row>
    <row r="6" spans="1:9" ht="28.5">
      <c r="A6" s="3" t="s">
        <v>62</v>
      </c>
      <c r="B6" s="37" t="s">
        <v>146</v>
      </c>
      <c r="C6" s="38" t="s">
        <v>143</v>
      </c>
      <c r="D6" s="38" t="s">
        <v>144</v>
      </c>
      <c r="E6" s="39" t="s">
        <v>145</v>
      </c>
      <c r="F6" s="9"/>
      <c r="G6" s="38" t="s">
        <v>143</v>
      </c>
      <c r="H6" s="38" t="s">
        <v>144</v>
      </c>
      <c r="I6" s="39" t="s">
        <v>145</v>
      </c>
    </row>
    <row r="7" spans="1:9" ht="15">
      <c r="A7" s="6"/>
      <c r="B7" s="5"/>
      <c r="C7" s="5"/>
      <c r="D7" s="10"/>
      <c r="E7" s="5"/>
      <c r="F7" s="5"/>
      <c r="G7" s="5"/>
      <c r="H7" s="11"/>
      <c r="I7" s="5"/>
    </row>
    <row r="8" spans="1:9" ht="15">
      <c r="A8" s="3" t="s">
        <v>2</v>
      </c>
      <c r="B8" s="10">
        <f>SUM(B9:B69)</f>
        <v>1090000</v>
      </c>
      <c r="C8" s="10">
        <f>SUM(C9:C69)</f>
        <v>640000</v>
      </c>
      <c r="D8" s="10">
        <v>144</v>
      </c>
      <c r="E8" s="10">
        <f>SUM(E9:E69)</f>
        <v>92160000</v>
      </c>
      <c r="F8" s="10"/>
      <c r="G8" s="10">
        <f>SUM(G9:G69)</f>
        <v>445000</v>
      </c>
      <c r="H8" s="12">
        <v>20</v>
      </c>
      <c r="I8" s="10">
        <f>SUM(I9:I69)</f>
        <v>8900000</v>
      </c>
    </row>
    <row r="9" spans="1:9" ht="15">
      <c r="A9" s="17" t="s">
        <v>3</v>
      </c>
      <c r="B9" s="18" t="s">
        <v>65</v>
      </c>
      <c r="C9" s="18" t="s">
        <v>65</v>
      </c>
      <c r="D9" s="18" t="s">
        <v>65</v>
      </c>
      <c r="E9" s="18" t="s">
        <v>65</v>
      </c>
      <c r="F9" s="20"/>
      <c r="G9" s="18" t="s">
        <v>65</v>
      </c>
      <c r="H9" s="18" t="s">
        <v>65</v>
      </c>
      <c r="I9" s="18" t="s">
        <v>65</v>
      </c>
    </row>
    <row r="10" spans="1:9" ht="15">
      <c r="A10" s="17" t="s">
        <v>4</v>
      </c>
      <c r="B10" s="20">
        <v>13900</v>
      </c>
      <c r="C10" s="20">
        <v>5600</v>
      </c>
      <c r="D10" s="20">
        <v>142</v>
      </c>
      <c r="E10" s="20">
        <v>794100</v>
      </c>
      <c r="F10" s="20"/>
      <c r="G10" s="20">
        <v>8300</v>
      </c>
      <c r="H10" s="21">
        <v>18.5</v>
      </c>
      <c r="I10" s="20">
        <v>155200</v>
      </c>
    </row>
    <row r="11" spans="1:9" ht="15">
      <c r="A11" s="17" t="s">
        <v>5</v>
      </c>
      <c r="B11" s="20">
        <v>6400</v>
      </c>
      <c r="C11" s="20">
        <v>2300</v>
      </c>
      <c r="D11" s="20">
        <v>86</v>
      </c>
      <c r="E11" s="20">
        <v>198300</v>
      </c>
      <c r="F11" s="20"/>
      <c r="G11" s="20">
        <v>4100</v>
      </c>
      <c r="H11" s="21">
        <v>21.5</v>
      </c>
      <c r="I11" s="20">
        <v>87300</v>
      </c>
    </row>
    <row r="12" spans="1:9" ht="15">
      <c r="A12" s="17" t="s">
        <v>6</v>
      </c>
      <c r="B12" s="20">
        <v>19700</v>
      </c>
      <c r="C12" s="20">
        <v>5600</v>
      </c>
      <c r="D12" s="20">
        <v>106</v>
      </c>
      <c r="E12" s="20">
        <v>594800</v>
      </c>
      <c r="F12" s="20"/>
      <c r="G12" s="20">
        <v>14100</v>
      </c>
      <c r="H12" s="21">
        <v>19.5</v>
      </c>
      <c r="I12" s="20">
        <v>277000</v>
      </c>
    </row>
    <row r="13" spans="1:9" ht="15">
      <c r="A13" s="17" t="s">
        <v>7</v>
      </c>
      <c r="B13" s="20">
        <v>66100</v>
      </c>
      <c r="C13" s="20">
        <v>39700</v>
      </c>
      <c r="D13" s="20">
        <v>149</v>
      </c>
      <c r="E13" s="20">
        <v>5934700</v>
      </c>
      <c r="F13" s="20"/>
      <c r="G13" s="20">
        <v>26400</v>
      </c>
      <c r="H13" s="21">
        <v>23</v>
      </c>
      <c r="I13" s="20">
        <v>605900</v>
      </c>
    </row>
    <row r="14" spans="1:9" ht="15">
      <c r="A14" s="17" t="s">
        <v>8</v>
      </c>
      <c r="B14" s="20">
        <v>21700</v>
      </c>
      <c r="C14" s="20">
        <v>11500</v>
      </c>
      <c r="D14" s="20">
        <v>137</v>
      </c>
      <c r="E14" s="20">
        <v>1572500</v>
      </c>
      <c r="F14" s="20"/>
      <c r="G14" s="20">
        <v>10000</v>
      </c>
      <c r="H14" s="21">
        <v>19.5</v>
      </c>
      <c r="I14" s="20">
        <v>197400</v>
      </c>
    </row>
    <row r="15" spans="1:9" ht="15">
      <c r="A15" s="17" t="s">
        <v>9</v>
      </c>
      <c r="B15" s="20">
        <v>5500</v>
      </c>
      <c r="C15" s="20">
        <v>3700</v>
      </c>
      <c r="D15" s="20">
        <v>146</v>
      </c>
      <c r="E15" s="20">
        <v>540100</v>
      </c>
      <c r="F15" s="20"/>
      <c r="G15" s="20">
        <v>1800</v>
      </c>
      <c r="H15" s="21">
        <v>19.5</v>
      </c>
      <c r="I15" s="20">
        <v>35500</v>
      </c>
    </row>
    <row r="16" spans="1:9" ht="15">
      <c r="A16" s="17" t="s">
        <v>10</v>
      </c>
      <c r="B16" s="20">
        <v>15000</v>
      </c>
      <c r="C16" s="20">
        <v>5700</v>
      </c>
      <c r="D16" s="20">
        <v>121</v>
      </c>
      <c r="E16" s="20">
        <v>689500</v>
      </c>
      <c r="F16" s="20"/>
      <c r="G16" s="20">
        <v>9300</v>
      </c>
      <c r="H16" s="21">
        <v>20</v>
      </c>
      <c r="I16" s="20">
        <v>187300</v>
      </c>
    </row>
    <row r="17" spans="1:9" ht="15">
      <c r="A17" s="17" t="s">
        <v>11</v>
      </c>
      <c r="B17" s="18" t="s">
        <v>67</v>
      </c>
      <c r="C17" s="18" t="s">
        <v>67</v>
      </c>
      <c r="D17" s="18" t="s">
        <v>67</v>
      </c>
      <c r="E17" s="18" t="s">
        <v>67</v>
      </c>
      <c r="F17" s="20"/>
      <c r="G17" s="18" t="s">
        <v>67</v>
      </c>
      <c r="H17" s="18" t="s">
        <v>67</v>
      </c>
      <c r="I17" s="18" t="s">
        <v>67</v>
      </c>
    </row>
    <row r="18" spans="1:9" ht="15">
      <c r="A18" s="17" t="s">
        <v>12</v>
      </c>
      <c r="B18" s="20">
        <v>14300</v>
      </c>
      <c r="C18" s="20">
        <v>9700</v>
      </c>
      <c r="D18" s="20">
        <v>142</v>
      </c>
      <c r="E18" s="20">
        <v>1378000</v>
      </c>
      <c r="F18" s="5"/>
      <c r="G18" s="20">
        <v>4500</v>
      </c>
      <c r="H18" s="21">
        <v>22</v>
      </c>
      <c r="I18" s="20">
        <v>100000</v>
      </c>
    </row>
    <row r="19" spans="1:9" ht="15">
      <c r="A19" s="17" t="s">
        <v>13</v>
      </c>
      <c r="B19" s="20">
        <v>14800</v>
      </c>
      <c r="C19" s="20">
        <v>7800</v>
      </c>
      <c r="D19" s="20">
        <v>122</v>
      </c>
      <c r="E19" s="20">
        <v>954000</v>
      </c>
      <c r="F19" s="20"/>
      <c r="G19" s="20">
        <v>7000</v>
      </c>
      <c r="H19" s="21">
        <v>20.5</v>
      </c>
      <c r="I19" s="20">
        <v>144700</v>
      </c>
    </row>
    <row r="20" spans="1:9" ht="15">
      <c r="A20" s="17" t="s">
        <v>14</v>
      </c>
      <c r="B20" s="20">
        <v>6700</v>
      </c>
      <c r="C20" s="20">
        <v>1200</v>
      </c>
      <c r="D20" s="20">
        <v>103</v>
      </c>
      <c r="E20" s="20">
        <v>124100</v>
      </c>
      <c r="F20" s="20"/>
      <c r="G20" s="20">
        <v>5500</v>
      </c>
      <c r="H20" s="21">
        <v>18.5</v>
      </c>
      <c r="I20" s="20">
        <v>101000</v>
      </c>
    </row>
    <row r="21" spans="1:9" ht="15">
      <c r="A21" s="17" t="s">
        <v>15</v>
      </c>
      <c r="B21" s="20">
        <v>6200</v>
      </c>
      <c r="C21" s="20">
        <v>4500</v>
      </c>
      <c r="D21" s="20">
        <v>147</v>
      </c>
      <c r="E21" s="20">
        <v>660600</v>
      </c>
      <c r="F21" s="20"/>
      <c r="G21" s="20">
        <v>1700</v>
      </c>
      <c r="H21" s="21">
        <v>22.5</v>
      </c>
      <c r="I21" s="20">
        <v>38200</v>
      </c>
    </row>
    <row r="22" spans="1:9" ht="15">
      <c r="A22" s="17" t="s">
        <v>16</v>
      </c>
      <c r="B22" s="18" t="s">
        <v>65</v>
      </c>
      <c r="C22" s="18" t="s">
        <v>65</v>
      </c>
      <c r="D22" s="18" t="s">
        <v>65</v>
      </c>
      <c r="E22" s="18" t="s">
        <v>65</v>
      </c>
      <c r="F22" s="5"/>
      <c r="G22" s="18" t="s">
        <v>65</v>
      </c>
      <c r="H22" s="18" t="s">
        <v>65</v>
      </c>
      <c r="I22" s="18" t="s">
        <v>65</v>
      </c>
    </row>
    <row r="23" spans="1:9" ht="15">
      <c r="A23" s="17" t="s">
        <v>17</v>
      </c>
      <c r="B23" s="18" t="s">
        <v>67</v>
      </c>
      <c r="C23" s="18" t="s">
        <v>67</v>
      </c>
      <c r="D23" s="18" t="s">
        <v>67</v>
      </c>
      <c r="E23" s="18" t="s">
        <v>67</v>
      </c>
      <c r="F23" s="20"/>
      <c r="G23" s="18" t="s">
        <v>67</v>
      </c>
      <c r="H23" s="18" t="s">
        <v>67</v>
      </c>
      <c r="I23" s="18" t="s">
        <v>67</v>
      </c>
    </row>
    <row r="24" spans="1:9" ht="15">
      <c r="A24" s="17" t="s">
        <v>18</v>
      </c>
      <c r="B24" s="18" t="s">
        <v>67</v>
      </c>
      <c r="C24" s="18" t="s">
        <v>67</v>
      </c>
      <c r="D24" s="18" t="s">
        <v>67</v>
      </c>
      <c r="E24" s="18" t="s">
        <v>67</v>
      </c>
      <c r="F24" s="20"/>
      <c r="G24" s="18" t="s">
        <v>67</v>
      </c>
      <c r="H24" s="18" t="s">
        <v>67</v>
      </c>
      <c r="I24" s="18" t="s">
        <v>67</v>
      </c>
    </row>
    <row r="25" spans="1:9" ht="15">
      <c r="A25" s="17" t="s">
        <v>19</v>
      </c>
      <c r="B25" s="18" t="s">
        <v>65</v>
      </c>
      <c r="C25" s="18" t="s">
        <v>65</v>
      </c>
      <c r="D25" s="18" t="s">
        <v>65</v>
      </c>
      <c r="E25" s="18" t="s">
        <v>65</v>
      </c>
      <c r="F25" s="20"/>
      <c r="G25" s="18" t="s">
        <v>65</v>
      </c>
      <c r="H25" s="18" t="s">
        <v>65</v>
      </c>
      <c r="I25" s="18" t="s">
        <v>65</v>
      </c>
    </row>
    <row r="26" spans="1:9" ht="15">
      <c r="A26" s="17" t="s">
        <v>20</v>
      </c>
      <c r="B26" s="20">
        <v>51800</v>
      </c>
      <c r="C26" s="20">
        <v>36900</v>
      </c>
      <c r="D26" s="20">
        <v>143</v>
      </c>
      <c r="E26" s="20">
        <v>5288800</v>
      </c>
      <c r="F26" s="5"/>
      <c r="G26" s="20">
        <v>14900</v>
      </c>
      <c r="H26" s="21">
        <v>20</v>
      </c>
      <c r="I26" s="20">
        <v>297100</v>
      </c>
    </row>
    <row r="27" spans="1:9" ht="15">
      <c r="A27" s="17" t="s">
        <v>21</v>
      </c>
      <c r="B27" s="18" t="s">
        <v>65</v>
      </c>
      <c r="C27" s="18" t="s">
        <v>65</v>
      </c>
      <c r="D27" s="18" t="s">
        <v>65</v>
      </c>
      <c r="E27" s="18" t="s">
        <v>65</v>
      </c>
      <c r="F27" s="20"/>
      <c r="G27" s="18" t="s">
        <v>65</v>
      </c>
      <c r="H27" s="18" t="s">
        <v>65</v>
      </c>
      <c r="I27" s="18" t="s">
        <v>65</v>
      </c>
    </row>
    <row r="28" spans="1:9" ht="15">
      <c r="A28" s="17" t="s">
        <v>59</v>
      </c>
      <c r="B28" s="18" t="s">
        <v>67</v>
      </c>
      <c r="C28" s="18" t="s">
        <v>67</v>
      </c>
      <c r="D28" s="18" t="s">
        <v>67</v>
      </c>
      <c r="E28" s="18" t="s">
        <v>67</v>
      </c>
      <c r="F28" s="20"/>
      <c r="G28" s="18" t="s">
        <v>67</v>
      </c>
      <c r="H28" s="18" t="s">
        <v>67</v>
      </c>
      <c r="I28" s="18" t="s">
        <v>67</v>
      </c>
    </row>
    <row r="29" spans="1:9" ht="15">
      <c r="A29" s="17" t="s">
        <v>22</v>
      </c>
      <c r="B29" s="20">
        <v>17400</v>
      </c>
      <c r="C29" s="20">
        <v>7100</v>
      </c>
      <c r="D29" s="20">
        <v>138</v>
      </c>
      <c r="E29" s="20">
        <v>977600</v>
      </c>
      <c r="F29" s="20"/>
      <c r="G29" s="20">
        <v>10200</v>
      </c>
      <c r="H29" s="21">
        <v>20</v>
      </c>
      <c r="I29" s="20">
        <v>201600</v>
      </c>
    </row>
    <row r="30" spans="1:9" ht="15">
      <c r="A30" s="17" t="s">
        <v>23</v>
      </c>
      <c r="B30" s="20">
        <v>39700</v>
      </c>
      <c r="C30" s="20">
        <v>21400</v>
      </c>
      <c r="D30" s="20">
        <v>111</v>
      </c>
      <c r="E30" s="20">
        <v>2374000</v>
      </c>
      <c r="F30" s="5"/>
      <c r="G30" s="20">
        <v>16700</v>
      </c>
      <c r="H30" s="21">
        <v>19.5</v>
      </c>
      <c r="I30" s="20">
        <v>323200</v>
      </c>
    </row>
    <row r="31" spans="1:9" ht="15">
      <c r="A31" s="17" t="s">
        <v>24</v>
      </c>
      <c r="B31" s="20">
        <v>27400</v>
      </c>
      <c r="C31" s="20">
        <v>7000</v>
      </c>
      <c r="D31" s="20">
        <v>141</v>
      </c>
      <c r="E31" s="20">
        <v>985000</v>
      </c>
      <c r="F31" s="5"/>
      <c r="G31" s="20">
        <v>20300</v>
      </c>
      <c r="H31" s="21">
        <v>19</v>
      </c>
      <c r="I31" s="20">
        <v>387200</v>
      </c>
    </row>
    <row r="32" spans="1:9" ht="15">
      <c r="A32" s="17" t="s">
        <v>25</v>
      </c>
      <c r="B32" s="20">
        <v>65500</v>
      </c>
      <c r="C32" s="20">
        <v>53100</v>
      </c>
      <c r="D32" s="20">
        <v>160</v>
      </c>
      <c r="E32" s="20">
        <v>8506800</v>
      </c>
      <c r="F32" s="5"/>
      <c r="G32" s="20">
        <v>12300</v>
      </c>
      <c r="H32" s="21">
        <v>20.5</v>
      </c>
      <c r="I32" s="20">
        <v>249300</v>
      </c>
    </row>
    <row r="33" spans="1:9" ht="15">
      <c r="A33" s="17" t="s">
        <v>26</v>
      </c>
      <c r="B33" s="20">
        <v>29600</v>
      </c>
      <c r="C33" s="20">
        <v>16500</v>
      </c>
      <c r="D33" s="20">
        <v>139</v>
      </c>
      <c r="E33" s="20">
        <v>2295200</v>
      </c>
      <c r="F33" s="5"/>
      <c r="G33" s="20">
        <v>13000</v>
      </c>
      <c r="H33" s="21">
        <v>20</v>
      </c>
      <c r="I33" s="20">
        <v>260800</v>
      </c>
    </row>
    <row r="34" spans="1:9" ht="15">
      <c r="A34" s="17" t="s">
        <v>27</v>
      </c>
      <c r="B34" s="18" t="s">
        <v>65</v>
      </c>
      <c r="C34" s="18" t="s">
        <v>65</v>
      </c>
      <c r="D34" s="18" t="s">
        <v>65</v>
      </c>
      <c r="E34" s="18" t="s">
        <v>65</v>
      </c>
      <c r="F34" s="5"/>
      <c r="G34" s="18" t="s">
        <v>65</v>
      </c>
      <c r="H34" s="18" t="s">
        <v>65</v>
      </c>
      <c r="I34" s="18" t="s">
        <v>65</v>
      </c>
    </row>
    <row r="35" spans="1:9" ht="15">
      <c r="A35" s="17" t="s">
        <v>28</v>
      </c>
      <c r="B35" s="20">
        <v>20800</v>
      </c>
      <c r="C35" s="20">
        <v>10800</v>
      </c>
      <c r="D35" s="20">
        <v>141</v>
      </c>
      <c r="E35" s="20">
        <v>1520300</v>
      </c>
      <c r="F35" s="5"/>
      <c r="G35" s="20">
        <v>9900</v>
      </c>
      <c r="H35" s="21">
        <v>19</v>
      </c>
      <c r="I35" s="20">
        <v>188400</v>
      </c>
    </row>
    <row r="36" spans="1:9" ht="15">
      <c r="A36" s="17" t="s">
        <v>29</v>
      </c>
      <c r="B36" s="18">
        <v>0</v>
      </c>
      <c r="C36" s="18">
        <v>0</v>
      </c>
      <c r="D36" s="18">
        <v>0</v>
      </c>
      <c r="E36" s="18">
        <v>0</v>
      </c>
      <c r="F36" s="20"/>
      <c r="G36" s="18">
        <v>0</v>
      </c>
      <c r="H36" s="18">
        <v>0</v>
      </c>
      <c r="I36" s="18">
        <v>0</v>
      </c>
    </row>
    <row r="37" spans="1:9" ht="15">
      <c r="A37" s="17" t="s">
        <v>30</v>
      </c>
      <c r="B37" s="20">
        <v>34600</v>
      </c>
      <c r="C37" s="20">
        <v>30700</v>
      </c>
      <c r="D37" s="20">
        <v>153</v>
      </c>
      <c r="E37" s="20">
        <v>4706900</v>
      </c>
      <c r="F37" s="5"/>
      <c r="G37" s="20">
        <v>3800</v>
      </c>
      <c r="H37" s="21">
        <v>22</v>
      </c>
      <c r="I37" s="20">
        <v>82800</v>
      </c>
    </row>
    <row r="38" spans="1:9" ht="15">
      <c r="A38" s="17" t="s">
        <v>31</v>
      </c>
      <c r="B38" s="20">
        <v>32300</v>
      </c>
      <c r="C38" s="20">
        <v>20300</v>
      </c>
      <c r="D38" s="20">
        <v>133</v>
      </c>
      <c r="E38" s="20">
        <v>2703800</v>
      </c>
      <c r="F38" s="5"/>
      <c r="G38" s="20">
        <v>12000</v>
      </c>
      <c r="H38" s="21">
        <v>18.5</v>
      </c>
      <c r="I38" s="20">
        <v>222000</v>
      </c>
    </row>
    <row r="39" spans="1:9" ht="15">
      <c r="A39" s="17" t="s">
        <v>32</v>
      </c>
      <c r="B39" s="20">
        <v>40300</v>
      </c>
      <c r="C39" s="20">
        <v>27500</v>
      </c>
      <c r="D39" s="20">
        <v>146</v>
      </c>
      <c r="E39" s="20">
        <v>4001300</v>
      </c>
      <c r="F39" s="5"/>
      <c r="G39" s="20">
        <v>12800</v>
      </c>
      <c r="H39" s="21">
        <v>22.5</v>
      </c>
      <c r="I39" s="20">
        <v>284800</v>
      </c>
    </row>
    <row r="40" spans="1:9" ht="15">
      <c r="A40" s="17" t="s">
        <v>33</v>
      </c>
      <c r="B40" s="20">
        <v>48900</v>
      </c>
      <c r="C40" s="20">
        <v>31200</v>
      </c>
      <c r="D40" s="20">
        <v>147</v>
      </c>
      <c r="E40" s="20">
        <v>4599500</v>
      </c>
      <c r="F40" s="5"/>
      <c r="G40" s="20">
        <v>17700</v>
      </c>
      <c r="H40" s="21">
        <v>24.5</v>
      </c>
      <c r="I40" s="20">
        <v>435600</v>
      </c>
    </row>
    <row r="41" spans="1:9" ht="15">
      <c r="A41" s="17" t="s">
        <v>34</v>
      </c>
      <c r="B41" s="20">
        <v>6400</v>
      </c>
      <c r="C41" s="20">
        <v>2500</v>
      </c>
      <c r="D41" s="20">
        <v>108</v>
      </c>
      <c r="E41" s="20">
        <v>270900</v>
      </c>
      <c r="F41" s="20"/>
      <c r="G41" s="20">
        <v>3800</v>
      </c>
      <c r="H41" s="21">
        <v>16.5</v>
      </c>
      <c r="I41" s="20">
        <v>62900</v>
      </c>
    </row>
    <row r="42" spans="1:9" ht="15">
      <c r="A42" s="17" t="s">
        <v>35</v>
      </c>
      <c r="B42" s="20">
        <v>36900</v>
      </c>
      <c r="C42" s="20">
        <v>35300</v>
      </c>
      <c r="D42" s="20">
        <v>167</v>
      </c>
      <c r="E42" s="20">
        <v>5886800</v>
      </c>
      <c r="F42" s="5"/>
      <c r="G42" s="20">
        <v>1500</v>
      </c>
      <c r="H42" s="21">
        <v>20.5</v>
      </c>
      <c r="I42" s="20">
        <v>30800</v>
      </c>
    </row>
    <row r="43" spans="1:9" ht="15">
      <c r="A43" s="17" t="s">
        <v>36</v>
      </c>
      <c r="B43" s="20">
        <v>9400</v>
      </c>
      <c r="C43" s="20">
        <v>5800</v>
      </c>
      <c r="D43" s="20">
        <v>124</v>
      </c>
      <c r="E43" s="20">
        <v>720600</v>
      </c>
      <c r="F43" s="20"/>
      <c r="G43" s="20">
        <v>3500</v>
      </c>
      <c r="H43" s="21">
        <v>15</v>
      </c>
      <c r="I43" s="20">
        <v>53100</v>
      </c>
    </row>
    <row r="44" spans="1:9" ht="15">
      <c r="A44" s="17" t="s">
        <v>37</v>
      </c>
      <c r="B44" s="20">
        <v>16600</v>
      </c>
      <c r="C44" s="20">
        <v>8600</v>
      </c>
      <c r="D44" s="20">
        <v>129</v>
      </c>
      <c r="E44" s="20">
        <v>1106700</v>
      </c>
      <c r="F44" s="5"/>
      <c r="G44" s="20">
        <v>8000</v>
      </c>
      <c r="H44" s="21">
        <v>18</v>
      </c>
      <c r="I44" s="20">
        <v>144900</v>
      </c>
    </row>
    <row r="45" spans="1:9" ht="15">
      <c r="A45" s="17" t="s">
        <v>38</v>
      </c>
      <c r="B45" s="18">
        <v>0</v>
      </c>
      <c r="C45" s="18">
        <v>0</v>
      </c>
      <c r="D45" s="18">
        <v>0</v>
      </c>
      <c r="E45" s="18">
        <v>0</v>
      </c>
      <c r="F45" s="20"/>
      <c r="G45" s="18">
        <v>0</v>
      </c>
      <c r="H45" s="18">
        <v>0</v>
      </c>
      <c r="I45" s="18">
        <v>0</v>
      </c>
    </row>
    <row r="46" spans="1:9" ht="15">
      <c r="A46" s="17" t="s">
        <v>39</v>
      </c>
      <c r="B46" s="20">
        <v>13200</v>
      </c>
      <c r="C46" s="20">
        <v>8500</v>
      </c>
      <c r="D46" s="20">
        <v>140</v>
      </c>
      <c r="E46" s="20">
        <v>1192700</v>
      </c>
      <c r="F46" s="20"/>
      <c r="G46" s="20">
        <v>4700</v>
      </c>
      <c r="H46" s="21">
        <v>20</v>
      </c>
      <c r="I46" s="20">
        <v>93900</v>
      </c>
    </row>
    <row r="47" spans="1:9" ht="15">
      <c r="A47" s="17" t="s">
        <v>40</v>
      </c>
      <c r="B47" s="18">
        <v>0</v>
      </c>
      <c r="C47" s="18">
        <v>0</v>
      </c>
      <c r="D47" s="18">
        <v>0</v>
      </c>
      <c r="E47" s="18">
        <v>0</v>
      </c>
      <c r="F47" s="20"/>
      <c r="G47" s="18">
        <v>0</v>
      </c>
      <c r="H47" s="18">
        <v>0</v>
      </c>
      <c r="I47" s="18">
        <v>0</v>
      </c>
    </row>
    <row r="48" spans="1:9" ht="15">
      <c r="A48" s="17" t="s">
        <v>41</v>
      </c>
      <c r="B48" s="20">
        <v>35900</v>
      </c>
      <c r="C48" s="20">
        <v>11200</v>
      </c>
      <c r="D48" s="20">
        <v>128</v>
      </c>
      <c r="E48" s="20">
        <v>1430500</v>
      </c>
      <c r="F48" s="20"/>
      <c r="G48" s="20">
        <v>24000</v>
      </c>
      <c r="H48" s="21">
        <v>17.5</v>
      </c>
      <c r="I48" s="20">
        <v>419100</v>
      </c>
    </row>
    <row r="49" spans="1:9" ht="15">
      <c r="A49" s="17" t="s">
        <v>42</v>
      </c>
      <c r="B49" s="20">
        <v>11000</v>
      </c>
      <c r="C49" s="20">
        <v>4300</v>
      </c>
      <c r="D49" s="20">
        <v>146</v>
      </c>
      <c r="E49" s="20">
        <v>628500</v>
      </c>
      <c r="F49" s="20"/>
      <c r="G49" s="20">
        <v>6700</v>
      </c>
      <c r="H49" s="21">
        <v>21</v>
      </c>
      <c r="I49" s="20">
        <v>140100</v>
      </c>
    </row>
    <row r="50" spans="1:9" ht="15">
      <c r="A50" s="17" t="s">
        <v>43</v>
      </c>
      <c r="B50" s="18" t="s">
        <v>65</v>
      </c>
      <c r="C50" s="18" t="s">
        <v>65</v>
      </c>
      <c r="D50" s="18" t="s">
        <v>65</v>
      </c>
      <c r="E50" s="18" t="s">
        <v>65</v>
      </c>
      <c r="F50" s="20"/>
      <c r="G50" s="18" t="s">
        <v>65</v>
      </c>
      <c r="H50" s="18" t="s">
        <v>65</v>
      </c>
      <c r="I50" s="18" t="s">
        <v>65</v>
      </c>
    </row>
    <row r="51" spans="1:9" ht="15">
      <c r="A51" s="17" t="s">
        <v>44</v>
      </c>
      <c r="B51" s="18" t="s">
        <v>65</v>
      </c>
      <c r="C51" s="18" t="s">
        <v>65</v>
      </c>
      <c r="D51" s="18" t="s">
        <v>65</v>
      </c>
      <c r="E51" s="18" t="s">
        <v>65</v>
      </c>
      <c r="F51" s="20"/>
      <c r="G51" s="18" t="s">
        <v>65</v>
      </c>
      <c r="H51" s="18" t="s">
        <v>65</v>
      </c>
      <c r="I51" s="18" t="s">
        <v>65</v>
      </c>
    </row>
    <row r="52" spans="1:9" ht="15">
      <c r="A52" s="17" t="s">
        <v>45</v>
      </c>
      <c r="B52" s="20">
        <v>8400</v>
      </c>
      <c r="C52" s="20">
        <v>3500</v>
      </c>
      <c r="D52" s="20">
        <v>136</v>
      </c>
      <c r="E52" s="20">
        <v>476800</v>
      </c>
      <c r="F52" s="20"/>
      <c r="G52" s="20">
        <v>4900</v>
      </c>
      <c r="H52" s="21">
        <v>23</v>
      </c>
      <c r="I52" s="20">
        <v>113500</v>
      </c>
    </row>
    <row r="53" spans="1:9" ht="15">
      <c r="A53" s="17" t="s">
        <v>46</v>
      </c>
      <c r="B53" s="20">
        <v>29600</v>
      </c>
      <c r="C53" s="20">
        <v>27700</v>
      </c>
      <c r="D53" s="20">
        <v>166</v>
      </c>
      <c r="E53" s="20">
        <v>4603500</v>
      </c>
      <c r="F53" s="5"/>
      <c r="G53" s="20">
        <v>1900</v>
      </c>
      <c r="H53" s="21">
        <v>20.5</v>
      </c>
      <c r="I53" s="20">
        <v>38500</v>
      </c>
    </row>
    <row r="54" spans="1:9" ht="15">
      <c r="A54" s="17" t="s">
        <v>47</v>
      </c>
      <c r="B54" s="20">
        <v>38600</v>
      </c>
      <c r="C54" s="20">
        <v>18800</v>
      </c>
      <c r="D54" s="20">
        <v>139</v>
      </c>
      <c r="E54" s="20">
        <v>2604900</v>
      </c>
      <c r="F54" s="5"/>
      <c r="G54" s="20">
        <v>19800</v>
      </c>
      <c r="H54" s="21">
        <v>18</v>
      </c>
      <c r="I54" s="20">
        <v>356900</v>
      </c>
    </row>
    <row r="55" spans="1:9" ht="15">
      <c r="A55" s="17" t="s">
        <v>48</v>
      </c>
      <c r="B55" s="18" t="s">
        <v>67</v>
      </c>
      <c r="C55" s="18" t="s">
        <v>67</v>
      </c>
      <c r="D55" s="18" t="s">
        <v>67</v>
      </c>
      <c r="E55" s="18" t="s">
        <v>67</v>
      </c>
      <c r="F55" s="20"/>
      <c r="G55" s="18" t="s">
        <v>67</v>
      </c>
      <c r="H55" s="18" t="s">
        <v>67</v>
      </c>
      <c r="I55" s="18" t="s">
        <v>67</v>
      </c>
    </row>
    <row r="56" spans="1:9" ht="15">
      <c r="A56" s="17" t="s">
        <v>49</v>
      </c>
      <c r="B56" s="18" t="s">
        <v>65</v>
      </c>
      <c r="C56" s="18" t="s">
        <v>65</v>
      </c>
      <c r="D56" s="18" t="s">
        <v>65</v>
      </c>
      <c r="E56" s="18" t="s">
        <v>65</v>
      </c>
      <c r="F56" s="20"/>
      <c r="G56" s="18" t="s">
        <v>65</v>
      </c>
      <c r="H56" s="18" t="s">
        <v>65</v>
      </c>
      <c r="I56" s="18" t="s">
        <v>65</v>
      </c>
    </row>
    <row r="57" spans="1:9" ht="15">
      <c r="A57" s="17" t="s">
        <v>50</v>
      </c>
      <c r="B57" s="20">
        <v>9200</v>
      </c>
      <c r="C57" s="20">
        <v>5300</v>
      </c>
      <c r="D57" s="20">
        <v>136</v>
      </c>
      <c r="E57" s="20">
        <v>722800</v>
      </c>
      <c r="F57" s="20"/>
      <c r="G57" s="20">
        <v>3900</v>
      </c>
      <c r="H57" s="21">
        <v>20</v>
      </c>
      <c r="I57" s="20">
        <v>77600</v>
      </c>
    </row>
    <row r="58" spans="1:9" ht="15">
      <c r="A58" s="17" t="s">
        <v>51</v>
      </c>
      <c r="B58" s="20">
        <v>15600</v>
      </c>
      <c r="C58" s="20">
        <v>9700</v>
      </c>
      <c r="D58" s="20">
        <v>125</v>
      </c>
      <c r="E58" s="20">
        <v>1212500</v>
      </c>
      <c r="F58" s="5"/>
      <c r="G58" s="20">
        <v>5900</v>
      </c>
      <c r="H58" s="21">
        <v>20.5</v>
      </c>
      <c r="I58" s="20">
        <v>121200</v>
      </c>
    </row>
    <row r="59" spans="1:9" ht="15">
      <c r="A59" s="17" t="s">
        <v>52</v>
      </c>
      <c r="B59" s="20">
        <v>1600</v>
      </c>
      <c r="C59" s="20">
        <v>1000</v>
      </c>
      <c r="D59" s="20">
        <v>135</v>
      </c>
      <c r="E59" s="20">
        <v>134800</v>
      </c>
      <c r="F59" s="20"/>
      <c r="G59" s="20">
        <v>600</v>
      </c>
      <c r="H59" s="21">
        <v>25</v>
      </c>
      <c r="I59" s="20">
        <v>15100</v>
      </c>
    </row>
    <row r="60" spans="1:9" ht="15">
      <c r="A60" s="17" t="s">
        <v>53</v>
      </c>
      <c r="B60" s="18" t="s">
        <v>67</v>
      </c>
      <c r="C60" s="18" t="s">
        <v>67</v>
      </c>
      <c r="D60" s="18" t="s">
        <v>67</v>
      </c>
      <c r="E60" s="18" t="s">
        <v>67</v>
      </c>
      <c r="F60" s="20"/>
      <c r="G60" s="18" t="s">
        <v>67</v>
      </c>
      <c r="H60" s="18" t="s">
        <v>67</v>
      </c>
      <c r="I60" s="18" t="s">
        <v>67</v>
      </c>
    </row>
    <row r="61" spans="1:9" ht="15">
      <c r="A61" s="17" t="s">
        <v>54</v>
      </c>
      <c r="B61" s="20">
        <v>33100</v>
      </c>
      <c r="C61" s="20">
        <v>6600</v>
      </c>
      <c r="D61" s="20">
        <v>125</v>
      </c>
      <c r="E61" s="20">
        <v>824600</v>
      </c>
      <c r="F61" s="5"/>
      <c r="G61" s="20">
        <v>26500</v>
      </c>
      <c r="H61" s="21">
        <v>20.5</v>
      </c>
      <c r="I61" s="20">
        <v>539900</v>
      </c>
    </row>
    <row r="62" spans="1:9" ht="15">
      <c r="A62" s="17" t="s">
        <v>55</v>
      </c>
      <c r="B62" s="20">
        <v>34100</v>
      </c>
      <c r="C62" s="20">
        <v>30100</v>
      </c>
      <c r="D62" s="20">
        <v>146</v>
      </c>
      <c r="E62" s="20">
        <v>4402300</v>
      </c>
      <c r="F62" s="5"/>
      <c r="G62" s="20">
        <v>4000</v>
      </c>
      <c r="H62" s="21">
        <v>20.5</v>
      </c>
      <c r="I62" s="20">
        <v>81100</v>
      </c>
    </row>
    <row r="63" spans="1:9" ht="15">
      <c r="A63" s="17" t="s">
        <v>56</v>
      </c>
      <c r="B63" s="18" t="s">
        <v>65</v>
      </c>
      <c r="C63" s="18" t="s">
        <v>65</v>
      </c>
      <c r="D63" s="18" t="s">
        <v>65</v>
      </c>
      <c r="E63" s="18" t="s">
        <v>65</v>
      </c>
      <c r="F63" s="20"/>
      <c r="G63" s="18" t="s">
        <v>65</v>
      </c>
      <c r="H63" s="18" t="s">
        <v>65</v>
      </c>
      <c r="I63" s="18" t="s">
        <v>65</v>
      </c>
    </row>
    <row r="64" spans="1:9" ht="15">
      <c r="A64" s="17" t="s">
        <v>57</v>
      </c>
      <c r="B64" s="20">
        <v>56900</v>
      </c>
      <c r="C64" s="20">
        <v>18500</v>
      </c>
      <c r="D64" s="20">
        <v>146</v>
      </c>
      <c r="E64" s="20">
        <v>2695100</v>
      </c>
      <c r="F64" s="5"/>
      <c r="G64" s="20">
        <v>37700</v>
      </c>
      <c r="H64" s="21">
        <v>20.5</v>
      </c>
      <c r="I64" s="20">
        <v>770800</v>
      </c>
    </row>
    <row r="65" spans="1:9" ht="15">
      <c r="A65" s="17" t="s">
        <v>58</v>
      </c>
      <c r="B65" s="20">
        <v>18100</v>
      </c>
      <c r="C65" s="20">
        <v>12300</v>
      </c>
      <c r="D65" s="20">
        <v>148</v>
      </c>
      <c r="E65" s="20">
        <v>1817000</v>
      </c>
      <c r="F65" s="20"/>
      <c r="G65" s="20">
        <v>5700</v>
      </c>
      <c r="H65" s="21">
        <v>20</v>
      </c>
      <c r="I65" s="20">
        <v>115000</v>
      </c>
    </row>
    <row r="66" spans="1:9" ht="15">
      <c r="A66" s="17"/>
      <c r="B66" s="13"/>
      <c r="C66" s="14"/>
      <c r="D66" s="14"/>
      <c r="E66" s="14"/>
      <c r="F66" s="14"/>
      <c r="G66" s="14"/>
      <c r="H66" s="15"/>
      <c r="I66" s="14"/>
    </row>
    <row r="67" spans="1:9" ht="15">
      <c r="A67" s="17" t="s">
        <v>63</v>
      </c>
      <c r="B67" s="14">
        <f>55600+16400+2400</f>
        <v>74400</v>
      </c>
      <c r="C67" s="14">
        <f>42700+6600+1100</f>
        <v>50400</v>
      </c>
      <c r="D67" s="14">
        <f>+(144+128+138)/3</f>
        <v>136.66666666666666</v>
      </c>
      <c r="E67" s="14">
        <f>6128300+844400+151500</f>
        <v>7124200</v>
      </c>
      <c r="F67" s="14"/>
      <c r="G67" s="14">
        <f>12600+9700+1300</f>
        <v>23600</v>
      </c>
      <c r="H67" s="15">
        <f>+(18+18.5+19)/3</f>
        <v>18.5</v>
      </c>
      <c r="I67" s="14">
        <f>229000+179000+24700</f>
        <v>432700</v>
      </c>
    </row>
    <row r="68" spans="1:9" ht="15">
      <c r="A68" s="17"/>
      <c r="B68" s="14"/>
      <c r="C68" s="14"/>
      <c r="D68" s="14"/>
      <c r="E68" s="14"/>
      <c r="F68" s="14"/>
      <c r="G68" s="14"/>
      <c r="H68" s="14"/>
      <c r="I68" s="14"/>
    </row>
    <row r="69" spans="1:9" ht="15">
      <c r="A69" s="17" t="s">
        <v>69</v>
      </c>
      <c r="B69" s="14">
        <v>42400</v>
      </c>
      <c r="C69" s="14">
        <v>20100</v>
      </c>
      <c r="D69" s="14">
        <v>145</v>
      </c>
      <c r="E69" s="14">
        <v>2904900</v>
      </c>
      <c r="F69" s="14"/>
      <c r="G69" s="14">
        <v>22000</v>
      </c>
      <c r="H69" s="15">
        <v>19.5</v>
      </c>
      <c r="I69" s="14">
        <v>430600</v>
      </c>
    </row>
    <row r="70" spans="1:9" ht="15">
      <c r="A70" s="22"/>
      <c r="B70" s="6"/>
      <c r="C70" s="23"/>
      <c r="D70" s="23"/>
      <c r="E70" s="23"/>
      <c r="F70" s="23"/>
      <c r="G70" s="23"/>
      <c r="H70" s="24"/>
      <c r="I70" s="23"/>
    </row>
    <row r="71" spans="1:9" ht="15">
      <c r="A71" s="5" t="s">
        <v>153</v>
      </c>
      <c r="B71" s="5"/>
      <c r="C71" s="13"/>
      <c r="D71" s="13"/>
      <c r="E71" s="13"/>
      <c r="F71" s="13"/>
      <c r="G71" s="13"/>
      <c r="H71" s="16"/>
      <c r="I71" s="13"/>
    </row>
    <row r="72" spans="1:9" ht="15">
      <c r="A72" s="5" t="s">
        <v>163</v>
      </c>
      <c r="B72" s="5"/>
      <c r="C72" s="13"/>
      <c r="D72" s="13"/>
      <c r="E72" s="13"/>
      <c r="F72" s="13"/>
      <c r="G72" s="13"/>
      <c r="H72" s="16"/>
      <c r="I72" s="13"/>
    </row>
    <row r="73" spans="1:9" ht="15">
      <c r="A73" s="5"/>
      <c r="B73" s="5"/>
      <c r="C73" s="13"/>
      <c r="D73" s="13"/>
      <c r="E73" s="13"/>
      <c r="F73" s="25"/>
      <c r="G73" s="25"/>
      <c r="H73" s="26"/>
      <c r="I73" s="25"/>
    </row>
    <row r="74" spans="1:9" ht="29.25" customHeight="1">
      <c r="A74" s="48" t="s">
        <v>166</v>
      </c>
      <c r="B74" s="48"/>
      <c r="C74" s="48"/>
      <c r="D74" s="48"/>
      <c r="E74" s="48"/>
      <c r="F74" s="48"/>
      <c r="G74" s="48"/>
      <c r="H74" s="48"/>
      <c r="I74" s="48"/>
    </row>
    <row r="75" spans="1:9" ht="15">
      <c r="A75" s="3" t="s">
        <v>141</v>
      </c>
      <c r="B75" s="3"/>
      <c r="C75" s="25"/>
      <c r="D75" s="25"/>
      <c r="E75" s="25"/>
      <c r="F75" s="25"/>
      <c r="G75" s="25"/>
      <c r="H75" s="16"/>
      <c r="I75" s="13"/>
    </row>
    <row r="76" spans="1:9" ht="15">
      <c r="A76" s="5"/>
      <c r="B76" s="5"/>
      <c r="C76" s="13"/>
      <c r="D76" s="13"/>
      <c r="E76" s="13"/>
      <c r="F76" s="13"/>
      <c r="G76" s="13"/>
      <c r="H76" s="16"/>
      <c r="I76" s="13"/>
    </row>
    <row r="77" spans="1:9" ht="15">
      <c r="A77" s="5"/>
      <c r="B77" s="5"/>
      <c r="C77" s="13"/>
      <c r="D77" s="13"/>
      <c r="E77" s="13"/>
      <c r="F77" s="13"/>
      <c r="G77" s="13"/>
      <c r="H77" s="16"/>
      <c r="I77" s="13"/>
    </row>
    <row r="78" spans="1:9" ht="15">
      <c r="A78" s="5"/>
      <c r="B78" s="5"/>
      <c r="C78" s="13"/>
      <c r="D78" s="13"/>
      <c r="E78" s="13"/>
      <c r="F78" s="13"/>
      <c r="G78" s="13"/>
      <c r="H78" s="16"/>
      <c r="I78" s="13"/>
    </row>
    <row r="79" spans="1:9" ht="15">
      <c r="A79" s="5"/>
      <c r="B79" s="5"/>
      <c r="C79" s="13"/>
      <c r="D79" s="13"/>
      <c r="E79" s="13"/>
      <c r="F79" s="13"/>
      <c r="G79" s="13"/>
      <c r="H79" s="16"/>
      <c r="I79" s="13"/>
    </row>
    <row r="80" spans="1:9" ht="15">
      <c r="A80" s="5"/>
      <c r="B80" s="5"/>
      <c r="C80" s="13"/>
      <c r="D80" s="13"/>
      <c r="E80" s="13"/>
      <c r="F80" s="13"/>
      <c r="G80" s="13"/>
      <c r="H80" s="16"/>
      <c r="I80" s="13"/>
    </row>
    <row r="81" spans="1:9" ht="15">
      <c r="A81" s="5"/>
      <c r="B81" s="5"/>
      <c r="C81" s="13"/>
      <c r="D81" s="13"/>
      <c r="E81" s="13"/>
      <c r="F81" s="13"/>
      <c r="G81" s="13"/>
      <c r="H81" s="16"/>
      <c r="I81" s="13"/>
    </row>
    <row r="82" spans="1:9" ht="15">
      <c r="A82" s="5"/>
      <c r="B82" s="5"/>
      <c r="C82" s="13"/>
      <c r="D82" s="13"/>
      <c r="E82" s="13"/>
      <c r="F82" s="13"/>
      <c r="G82" s="13"/>
      <c r="H82" s="16"/>
      <c r="I82" s="13"/>
    </row>
    <row r="83" spans="1:9" ht="15">
      <c r="A83" s="5"/>
      <c r="B83" s="5"/>
      <c r="C83" s="13"/>
      <c r="D83" s="13"/>
      <c r="E83" s="13"/>
      <c r="F83" s="13"/>
      <c r="G83" s="13"/>
      <c r="H83" s="16"/>
      <c r="I83" s="13"/>
    </row>
    <row r="84" spans="1:9" ht="15">
      <c r="A84" s="5"/>
      <c r="B84" s="5"/>
      <c r="C84" s="13"/>
      <c r="D84" s="13"/>
      <c r="E84" s="13"/>
      <c r="F84" s="13"/>
      <c r="G84" s="13"/>
      <c r="H84" s="16"/>
      <c r="I84" s="13"/>
    </row>
    <row r="85" spans="1:9" ht="15">
      <c r="A85" s="5"/>
      <c r="B85" s="5"/>
      <c r="C85" s="13"/>
      <c r="D85" s="13"/>
      <c r="E85" s="13"/>
      <c r="F85" s="13"/>
      <c r="G85" s="13"/>
      <c r="H85" s="16"/>
      <c r="I85" s="13"/>
    </row>
    <row r="86" spans="1:9" ht="15">
      <c r="A86" s="5"/>
      <c r="B86" s="5"/>
      <c r="C86" s="13"/>
      <c r="D86" s="13"/>
      <c r="E86" s="13"/>
      <c r="F86" s="13"/>
      <c r="G86" s="13"/>
      <c r="H86" s="16"/>
      <c r="I86" s="13"/>
    </row>
    <row r="87" spans="1:9" ht="15">
      <c r="A87" s="5"/>
      <c r="B87" s="5"/>
      <c r="C87" s="13"/>
      <c r="D87" s="13"/>
      <c r="E87" s="13"/>
      <c r="F87" s="13"/>
      <c r="G87" s="13"/>
      <c r="H87" s="16"/>
      <c r="I87" s="13"/>
    </row>
    <row r="88" spans="1:9" ht="15">
      <c r="A88" s="5"/>
      <c r="B88" s="5"/>
      <c r="C88" s="13"/>
      <c r="D88" s="13"/>
      <c r="E88" s="13"/>
      <c r="F88" s="13"/>
      <c r="G88" s="13"/>
      <c r="H88" s="16"/>
      <c r="I88" s="13"/>
    </row>
    <row r="89" spans="1:9" ht="15">
      <c r="A89" s="5"/>
      <c r="B89" s="5"/>
      <c r="C89" s="13"/>
      <c r="D89" s="13"/>
      <c r="E89" s="13"/>
      <c r="F89" s="13"/>
      <c r="G89" s="13"/>
      <c r="H89" s="16"/>
      <c r="I89" s="13"/>
    </row>
    <row r="90" spans="1:9" ht="15">
      <c r="A90" s="5"/>
      <c r="B90" s="5"/>
      <c r="C90" s="13"/>
      <c r="D90" s="13"/>
      <c r="E90" s="13"/>
      <c r="F90" s="13"/>
      <c r="G90" s="13"/>
      <c r="H90" s="16"/>
      <c r="I90" s="13"/>
    </row>
    <row r="91" spans="1:9" ht="15">
      <c r="A91" s="5"/>
      <c r="B91" s="5"/>
      <c r="C91" s="13"/>
      <c r="D91" s="13"/>
      <c r="E91" s="13"/>
      <c r="F91" s="13"/>
      <c r="G91" s="13"/>
      <c r="H91" s="16"/>
      <c r="I91" s="13"/>
    </row>
    <row r="92" spans="1:9" ht="15">
      <c r="A92" s="5"/>
      <c r="B92" s="5"/>
      <c r="C92" s="13"/>
      <c r="D92" s="13"/>
      <c r="E92" s="13"/>
      <c r="F92" s="13"/>
      <c r="G92" s="13"/>
      <c r="H92" s="16"/>
      <c r="I92" s="13"/>
    </row>
    <row r="93" spans="1:9" ht="15">
      <c r="A93" s="5"/>
      <c r="B93" s="5"/>
      <c r="C93" s="13"/>
      <c r="D93" s="13"/>
      <c r="E93" s="13"/>
      <c r="F93" s="13"/>
      <c r="G93" s="13"/>
      <c r="H93" s="16"/>
      <c r="I93" s="13"/>
    </row>
    <row r="94" spans="1:9" ht="15">
      <c r="A94" s="5"/>
      <c r="B94" s="5"/>
      <c r="C94" s="13"/>
      <c r="D94" s="13"/>
      <c r="E94" s="13"/>
      <c r="F94" s="13"/>
      <c r="G94" s="13"/>
      <c r="H94" s="16"/>
      <c r="I94" s="13"/>
    </row>
    <row r="95" spans="1:9" ht="15">
      <c r="A95" s="5"/>
      <c r="B95" s="5"/>
      <c r="C95" s="13"/>
      <c r="D95" s="13"/>
      <c r="E95" s="13"/>
      <c r="F95" s="13"/>
      <c r="G95" s="13"/>
      <c r="H95" s="13"/>
      <c r="I95" s="13"/>
    </row>
    <row r="96" spans="1:9" ht="15">
      <c r="A96" s="5"/>
      <c r="B96" s="5"/>
      <c r="C96" s="13"/>
      <c r="D96" s="13"/>
      <c r="E96" s="13"/>
      <c r="F96" s="13"/>
      <c r="G96" s="13"/>
      <c r="H96" s="13"/>
      <c r="I96" s="13"/>
    </row>
  </sheetData>
  <sheetProtection/>
  <mergeCells count="3">
    <mergeCell ref="C5:E5"/>
    <mergeCell ref="G5:I5"/>
    <mergeCell ref="A74:I7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"/>
    </sheetView>
  </sheetViews>
  <sheetFormatPr defaultColWidth="13.77734375" defaultRowHeight="15"/>
  <cols>
    <col min="1" max="1" width="18.77734375" style="0" customWidth="1"/>
    <col min="2" max="5" width="13.77734375" style="0" customWidth="1"/>
    <col min="6" max="6" width="2.77734375" style="0" customWidth="1"/>
  </cols>
  <sheetData>
    <row r="1" spans="1:9" ht="20.25">
      <c r="A1" s="27" t="s">
        <v>64</v>
      </c>
      <c r="B1" s="2"/>
      <c r="C1" s="3"/>
      <c r="D1" s="3"/>
      <c r="E1" s="4"/>
      <c r="F1" s="3"/>
      <c r="G1" s="5"/>
      <c r="H1" s="5"/>
      <c r="I1" s="5"/>
    </row>
    <row r="2" spans="1:9" ht="20.25">
      <c r="A2" s="28" t="s">
        <v>167</v>
      </c>
      <c r="B2" s="2"/>
      <c r="C2" s="3"/>
      <c r="D2" s="3"/>
      <c r="E2" s="5"/>
      <c r="F2" s="3"/>
      <c r="G2" s="5"/>
      <c r="H2" s="5"/>
      <c r="I2" s="5"/>
    </row>
    <row r="3" spans="1:9" ht="20.25">
      <c r="A3" s="27" t="s">
        <v>0</v>
      </c>
      <c r="B3" s="2"/>
      <c r="C3" s="3"/>
      <c r="D3" s="3"/>
      <c r="E3" s="5"/>
      <c r="F3" s="5"/>
      <c r="G3" s="5"/>
      <c r="H3" s="5"/>
      <c r="I3" s="5"/>
    </row>
    <row r="4" spans="1:9" ht="15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9" ht="15">
      <c r="A5" s="6"/>
      <c r="B5" s="7"/>
      <c r="C5" s="44" t="s">
        <v>60</v>
      </c>
      <c r="D5" s="44"/>
      <c r="E5" s="45"/>
      <c r="F5" s="8"/>
      <c r="G5" s="46" t="s">
        <v>61</v>
      </c>
      <c r="H5" s="47"/>
      <c r="I5" s="47"/>
    </row>
    <row r="6" spans="1:9" ht="28.5">
      <c r="A6" s="3" t="s">
        <v>62</v>
      </c>
      <c r="B6" s="37" t="s">
        <v>146</v>
      </c>
      <c r="C6" s="38" t="s">
        <v>143</v>
      </c>
      <c r="D6" s="38" t="s">
        <v>144</v>
      </c>
      <c r="E6" s="39" t="s">
        <v>145</v>
      </c>
      <c r="F6" s="9"/>
      <c r="G6" s="38" t="s">
        <v>143</v>
      </c>
      <c r="H6" s="38" t="s">
        <v>144</v>
      </c>
      <c r="I6" s="39" t="s">
        <v>145</v>
      </c>
    </row>
    <row r="7" spans="1:9" ht="15">
      <c r="A7" s="6"/>
      <c r="B7" s="5"/>
      <c r="C7" s="5"/>
      <c r="D7" s="10"/>
      <c r="E7" s="5"/>
      <c r="F7" s="5"/>
      <c r="G7" s="5"/>
      <c r="H7" s="11"/>
      <c r="I7" s="5"/>
    </row>
    <row r="8" spans="1:9" ht="15">
      <c r="A8" s="3" t="s">
        <v>2</v>
      </c>
      <c r="B8" s="10">
        <f>SUM(B9:B67)</f>
        <v>950000</v>
      </c>
      <c r="C8" s="10">
        <f>SUM(C9:C67)</f>
        <v>480000</v>
      </c>
      <c r="D8" s="10">
        <v>129</v>
      </c>
      <c r="E8" s="10">
        <f>SUM(E9:E67)</f>
        <v>61920000</v>
      </c>
      <c r="F8" s="10"/>
      <c r="G8" s="10">
        <f>SUM(G9:G67)</f>
        <v>460000</v>
      </c>
      <c r="H8" s="12">
        <v>18</v>
      </c>
      <c r="I8" s="10">
        <f>SUM(I9:I67)</f>
        <v>8280000</v>
      </c>
    </row>
    <row r="9" spans="1:9" ht="15">
      <c r="A9" s="17" t="s">
        <v>3</v>
      </c>
      <c r="B9" s="20">
        <v>2100</v>
      </c>
      <c r="C9" s="20">
        <v>400</v>
      </c>
      <c r="D9" s="20">
        <v>64</v>
      </c>
      <c r="E9" s="20">
        <v>25700</v>
      </c>
      <c r="F9" s="20"/>
      <c r="G9" s="20">
        <v>1700</v>
      </c>
      <c r="H9" s="21">
        <v>13.6</v>
      </c>
      <c r="I9" s="20">
        <v>23200</v>
      </c>
    </row>
    <row r="10" spans="1:9" ht="15">
      <c r="A10" s="17" t="s">
        <v>4</v>
      </c>
      <c r="B10" s="20">
        <v>12000</v>
      </c>
      <c r="C10" s="20">
        <v>3000</v>
      </c>
      <c r="D10" s="20">
        <v>115</v>
      </c>
      <c r="E10" s="20">
        <v>345100</v>
      </c>
      <c r="F10" s="20"/>
      <c r="G10" s="20">
        <v>8900</v>
      </c>
      <c r="H10" s="21">
        <v>18.4</v>
      </c>
      <c r="I10" s="20">
        <v>163500</v>
      </c>
    </row>
    <row r="11" spans="1:9" ht="15">
      <c r="A11" s="17" t="s">
        <v>5</v>
      </c>
      <c r="B11" s="20">
        <v>6200</v>
      </c>
      <c r="C11" s="20">
        <v>1000</v>
      </c>
      <c r="D11" s="20">
        <v>72</v>
      </c>
      <c r="E11" s="20">
        <v>71500</v>
      </c>
      <c r="F11" s="20"/>
      <c r="G11" s="20">
        <v>4900</v>
      </c>
      <c r="H11" s="21">
        <v>14.2</v>
      </c>
      <c r="I11" s="20">
        <v>69600</v>
      </c>
    </row>
    <row r="12" spans="1:9" ht="15">
      <c r="A12" s="17" t="s">
        <v>6</v>
      </c>
      <c r="B12" s="20">
        <v>18200</v>
      </c>
      <c r="C12" s="20">
        <v>5100</v>
      </c>
      <c r="D12" s="20">
        <v>94</v>
      </c>
      <c r="E12" s="20">
        <v>478800</v>
      </c>
      <c r="F12" s="20"/>
      <c r="G12" s="20">
        <v>12800</v>
      </c>
      <c r="H12" s="21">
        <v>18.8</v>
      </c>
      <c r="I12" s="20">
        <v>240500</v>
      </c>
    </row>
    <row r="13" spans="1:9" ht="15">
      <c r="A13" s="17" t="s">
        <v>7</v>
      </c>
      <c r="B13" s="20">
        <v>57300</v>
      </c>
      <c r="C13" s="20">
        <v>25200</v>
      </c>
      <c r="D13" s="20">
        <v>126</v>
      </c>
      <c r="E13" s="20">
        <v>3163700</v>
      </c>
      <c r="F13" s="20"/>
      <c r="G13" s="20">
        <v>31600</v>
      </c>
      <c r="H13" s="21">
        <v>20.5</v>
      </c>
      <c r="I13" s="20">
        <v>649100</v>
      </c>
    </row>
    <row r="14" spans="1:9" ht="15">
      <c r="A14" s="17" t="s">
        <v>8</v>
      </c>
      <c r="B14" s="20">
        <v>20400</v>
      </c>
      <c r="C14" s="20">
        <v>9300</v>
      </c>
      <c r="D14" s="20">
        <v>129</v>
      </c>
      <c r="E14" s="20">
        <v>1197300</v>
      </c>
      <c r="F14" s="20"/>
      <c r="G14" s="20">
        <v>10900</v>
      </c>
      <c r="H14" s="21">
        <v>21.8</v>
      </c>
      <c r="I14" s="20">
        <v>238100</v>
      </c>
    </row>
    <row r="15" spans="1:9" ht="15">
      <c r="A15" s="17" t="s">
        <v>9</v>
      </c>
      <c r="B15" s="20">
        <v>5400</v>
      </c>
      <c r="C15" s="20">
        <v>2700</v>
      </c>
      <c r="D15" s="20">
        <v>116</v>
      </c>
      <c r="E15" s="20">
        <v>312600</v>
      </c>
      <c r="F15" s="20"/>
      <c r="G15" s="20">
        <v>2600</v>
      </c>
      <c r="H15" s="21">
        <v>16.4</v>
      </c>
      <c r="I15" s="20">
        <v>42700</v>
      </c>
    </row>
    <row r="16" spans="1:9" ht="15">
      <c r="A16" s="17" t="s">
        <v>10</v>
      </c>
      <c r="B16" s="20">
        <v>15200</v>
      </c>
      <c r="C16" s="20">
        <v>2300</v>
      </c>
      <c r="D16" s="20">
        <v>83</v>
      </c>
      <c r="E16" s="20">
        <v>191300</v>
      </c>
      <c r="F16" s="20"/>
      <c r="G16" s="20">
        <v>12800</v>
      </c>
      <c r="H16" s="21">
        <v>15.4</v>
      </c>
      <c r="I16" s="20">
        <v>197100</v>
      </c>
    </row>
    <row r="17" spans="1:9" ht="15">
      <c r="A17" s="17" t="s">
        <v>11</v>
      </c>
      <c r="B17" s="20">
        <v>19500</v>
      </c>
      <c r="C17" s="20">
        <v>10900</v>
      </c>
      <c r="D17" s="20">
        <v>167</v>
      </c>
      <c r="E17" s="20">
        <v>1825600</v>
      </c>
      <c r="F17" s="20"/>
      <c r="G17" s="20">
        <v>8600</v>
      </c>
      <c r="H17" s="21">
        <v>19.3</v>
      </c>
      <c r="I17" s="20">
        <v>165800</v>
      </c>
    </row>
    <row r="18" spans="1:9" ht="15">
      <c r="A18" s="17" t="s">
        <v>12</v>
      </c>
      <c r="B18" s="20">
        <v>15100</v>
      </c>
      <c r="C18" s="20">
        <v>8300</v>
      </c>
      <c r="D18" s="20">
        <v>128</v>
      </c>
      <c r="E18" s="20">
        <v>1060800</v>
      </c>
      <c r="F18" s="5"/>
      <c r="G18" s="20">
        <v>6600</v>
      </c>
      <c r="H18" s="21">
        <v>18.1</v>
      </c>
      <c r="I18" s="20">
        <v>119400</v>
      </c>
    </row>
    <row r="19" spans="1:9" ht="15">
      <c r="A19" s="17" t="s">
        <v>13</v>
      </c>
      <c r="B19" s="20">
        <v>14400</v>
      </c>
      <c r="C19" s="20">
        <v>4000</v>
      </c>
      <c r="D19" s="20">
        <v>92</v>
      </c>
      <c r="E19" s="20">
        <v>367600</v>
      </c>
      <c r="F19" s="20"/>
      <c r="G19" s="20">
        <v>10100</v>
      </c>
      <c r="H19" s="21">
        <v>14.6</v>
      </c>
      <c r="I19" s="20">
        <v>147700</v>
      </c>
    </row>
    <row r="20" spans="1:9" ht="15">
      <c r="A20" s="17" t="s">
        <v>14</v>
      </c>
      <c r="B20" s="20">
        <v>7100</v>
      </c>
      <c r="C20" s="20">
        <v>1500</v>
      </c>
      <c r="D20" s="20">
        <v>64</v>
      </c>
      <c r="E20" s="20">
        <v>96200</v>
      </c>
      <c r="F20" s="20"/>
      <c r="G20" s="20">
        <v>5600</v>
      </c>
      <c r="H20" s="21">
        <v>15.6</v>
      </c>
      <c r="I20" s="20">
        <v>87500</v>
      </c>
    </row>
    <row r="21" spans="1:9" ht="15">
      <c r="A21" s="17" t="s">
        <v>15</v>
      </c>
      <c r="B21" s="20">
        <v>6600</v>
      </c>
      <c r="C21" s="20">
        <v>4400</v>
      </c>
      <c r="D21" s="20">
        <v>134</v>
      </c>
      <c r="E21" s="20">
        <v>589900</v>
      </c>
      <c r="F21" s="20"/>
      <c r="G21" s="20">
        <v>2200</v>
      </c>
      <c r="H21" s="21">
        <v>18.8</v>
      </c>
      <c r="I21" s="20">
        <v>41400</v>
      </c>
    </row>
    <row r="22" spans="1:9" ht="15">
      <c r="A22" s="17" t="s">
        <v>16</v>
      </c>
      <c r="B22" s="20">
        <v>22200</v>
      </c>
      <c r="C22" s="20">
        <v>13400</v>
      </c>
      <c r="D22" s="20">
        <v>130</v>
      </c>
      <c r="E22" s="20">
        <v>1744700</v>
      </c>
      <c r="F22" s="5"/>
      <c r="G22" s="20">
        <v>8200</v>
      </c>
      <c r="H22" s="21">
        <v>17.2</v>
      </c>
      <c r="I22" s="20">
        <v>140800</v>
      </c>
    </row>
    <row r="23" spans="1:9" ht="15">
      <c r="A23" s="17" t="s">
        <v>17</v>
      </c>
      <c r="B23" s="20">
        <v>1800</v>
      </c>
      <c r="C23" s="20">
        <v>400</v>
      </c>
      <c r="D23" s="20">
        <v>127</v>
      </c>
      <c r="E23" s="20">
        <v>50700</v>
      </c>
      <c r="F23" s="20"/>
      <c r="G23" s="20">
        <v>1300</v>
      </c>
      <c r="H23" s="21">
        <v>10.8</v>
      </c>
      <c r="I23" s="20">
        <v>14000</v>
      </c>
    </row>
    <row r="24" spans="1:9" ht="15">
      <c r="A24" s="17" t="s">
        <v>18</v>
      </c>
      <c r="B24" s="20">
        <v>14000</v>
      </c>
      <c r="C24" s="20">
        <v>2900</v>
      </c>
      <c r="D24" s="20">
        <v>134</v>
      </c>
      <c r="E24" s="20">
        <v>389900</v>
      </c>
      <c r="F24" s="20"/>
      <c r="G24" s="20">
        <v>11100</v>
      </c>
      <c r="H24" s="21">
        <v>15.7</v>
      </c>
      <c r="I24" s="20">
        <v>174700</v>
      </c>
    </row>
    <row r="25" spans="1:9" ht="15">
      <c r="A25" s="17" t="s">
        <v>19</v>
      </c>
      <c r="B25" s="20">
        <v>2400</v>
      </c>
      <c r="C25" s="20">
        <v>500</v>
      </c>
      <c r="D25" s="20">
        <v>116</v>
      </c>
      <c r="E25" s="20">
        <v>58000</v>
      </c>
      <c r="F25" s="20"/>
      <c r="G25" s="20">
        <v>1900</v>
      </c>
      <c r="H25" s="21">
        <v>12.5</v>
      </c>
      <c r="I25" s="20">
        <v>23700</v>
      </c>
    </row>
    <row r="26" spans="1:9" ht="15">
      <c r="A26" s="17" t="s">
        <v>20</v>
      </c>
      <c r="B26" s="20">
        <v>45800</v>
      </c>
      <c r="C26" s="20">
        <v>27500</v>
      </c>
      <c r="D26" s="20">
        <v>125</v>
      </c>
      <c r="E26" s="20">
        <v>3437300</v>
      </c>
      <c r="F26" s="5"/>
      <c r="G26" s="20">
        <v>17900</v>
      </c>
      <c r="H26" s="21">
        <v>20.1</v>
      </c>
      <c r="I26" s="20">
        <v>360100</v>
      </c>
    </row>
    <row r="27" spans="1:9" ht="15">
      <c r="A27" s="17" t="s">
        <v>21</v>
      </c>
      <c r="B27" s="20">
        <v>600</v>
      </c>
      <c r="C27" s="20">
        <v>200</v>
      </c>
      <c r="D27" s="20">
        <v>102</v>
      </c>
      <c r="E27" s="20">
        <v>20400</v>
      </c>
      <c r="F27" s="20"/>
      <c r="G27" s="20">
        <v>300</v>
      </c>
      <c r="H27" s="21">
        <v>12.3</v>
      </c>
      <c r="I27" s="20">
        <v>3700</v>
      </c>
    </row>
    <row r="28" spans="1:9" ht="15">
      <c r="A28" s="17" t="s">
        <v>59</v>
      </c>
      <c r="B28" s="18">
        <v>0</v>
      </c>
      <c r="C28" s="18">
        <v>0</v>
      </c>
      <c r="D28" s="18">
        <v>0</v>
      </c>
      <c r="E28" s="18">
        <v>0</v>
      </c>
      <c r="F28" s="20"/>
      <c r="G28" s="18">
        <v>0</v>
      </c>
      <c r="H28" s="18">
        <v>0</v>
      </c>
      <c r="I28" s="18">
        <v>0</v>
      </c>
    </row>
    <row r="29" spans="1:9" ht="15">
      <c r="A29" s="17" t="s">
        <v>22</v>
      </c>
      <c r="B29" s="20">
        <v>15200</v>
      </c>
      <c r="C29" s="20">
        <v>4100</v>
      </c>
      <c r="D29" s="20">
        <v>111</v>
      </c>
      <c r="E29" s="20">
        <v>453400</v>
      </c>
      <c r="F29" s="20"/>
      <c r="G29" s="20">
        <v>11000</v>
      </c>
      <c r="H29" s="21">
        <v>14.2</v>
      </c>
      <c r="I29" s="20">
        <v>156200</v>
      </c>
    </row>
    <row r="30" spans="1:9" ht="15">
      <c r="A30" s="17" t="s">
        <v>23</v>
      </c>
      <c r="B30" s="20">
        <v>35800</v>
      </c>
      <c r="C30" s="20">
        <v>13100</v>
      </c>
      <c r="D30" s="20">
        <v>118</v>
      </c>
      <c r="E30" s="20">
        <v>1540300</v>
      </c>
      <c r="F30" s="5"/>
      <c r="G30" s="20">
        <v>22700</v>
      </c>
      <c r="H30" s="21">
        <v>19.8</v>
      </c>
      <c r="I30" s="20">
        <v>449500</v>
      </c>
    </row>
    <row r="31" spans="1:9" ht="15">
      <c r="A31" s="17" t="s">
        <v>24</v>
      </c>
      <c r="B31" s="20">
        <v>20600</v>
      </c>
      <c r="C31" s="20">
        <v>4600</v>
      </c>
      <c r="D31" s="20">
        <v>112</v>
      </c>
      <c r="E31" s="20">
        <v>514900</v>
      </c>
      <c r="F31" s="5"/>
      <c r="G31" s="20">
        <v>16000</v>
      </c>
      <c r="H31" s="21">
        <v>19.8</v>
      </c>
      <c r="I31" s="20">
        <v>316200</v>
      </c>
    </row>
    <row r="32" spans="1:9" ht="15">
      <c r="A32" s="17" t="s">
        <v>25</v>
      </c>
      <c r="B32" s="20">
        <v>57800</v>
      </c>
      <c r="C32" s="20">
        <v>44600</v>
      </c>
      <c r="D32" s="20">
        <v>157</v>
      </c>
      <c r="E32" s="20">
        <v>6998800</v>
      </c>
      <c r="F32" s="5"/>
      <c r="G32" s="20">
        <v>12900</v>
      </c>
      <c r="H32" s="21">
        <v>22.2</v>
      </c>
      <c r="I32" s="20">
        <v>285900</v>
      </c>
    </row>
    <row r="33" spans="1:9" ht="15">
      <c r="A33" s="17" t="s">
        <v>26</v>
      </c>
      <c r="B33" s="20">
        <v>25500</v>
      </c>
      <c r="C33" s="20">
        <v>7100</v>
      </c>
      <c r="D33" s="20">
        <v>69</v>
      </c>
      <c r="E33" s="20">
        <v>488000</v>
      </c>
      <c r="F33" s="5"/>
      <c r="G33" s="20">
        <v>18000</v>
      </c>
      <c r="H33" s="21">
        <v>17.1</v>
      </c>
      <c r="I33" s="20">
        <v>308000</v>
      </c>
    </row>
    <row r="34" spans="1:9" ht="15">
      <c r="A34" s="17" t="s">
        <v>27</v>
      </c>
      <c r="B34" s="20">
        <v>23000</v>
      </c>
      <c r="C34" s="20">
        <v>22200</v>
      </c>
      <c r="D34" s="20">
        <v>140</v>
      </c>
      <c r="E34" s="20">
        <v>3100800</v>
      </c>
      <c r="F34" s="5"/>
      <c r="G34" s="20">
        <v>800</v>
      </c>
      <c r="H34" s="21">
        <v>16.5</v>
      </c>
      <c r="I34" s="20">
        <v>13200</v>
      </c>
    </row>
    <row r="35" spans="1:9" ht="15">
      <c r="A35" s="17" t="s">
        <v>28</v>
      </c>
      <c r="B35" s="20">
        <v>17900</v>
      </c>
      <c r="C35" s="20">
        <v>6600</v>
      </c>
      <c r="D35" s="20">
        <v>138</v>
      </c>
      <c r="E35" s="20">
        <v>912100</v>
      </c>
      <c r="F35" s="5"/>
      <c r="G35" s="20">
        <v>11300</v>
      </c>
      <c r="H35" s="21">
        <v>14.1</v>
      </c>
      <c r="I35" s="20">
        <v>159100</v>
      </c>
    </row>
    <row r="36" spans="1:9" ht="15">
      <c r="A36" s="17" t="s">
        <v>29</v>
      </c>
      <c r="B36" s="18">
        <v>0</v>
      </c>
      <c r="C36" s="18">
        <v>0</v>
      </c>
      <c r="D36" s="18">
        <v>0</v>
      </c>
      <c r="E36" s="18">
        <v>0</v>
      </c>
      <c r="F36" s="20"/>
      <c r="G36" s="18">
        <v>0</v>
      </c>
      <c r="H36" s="18">
        <v>0</v>
      </c>
      <c r="I36" s="18">
        <v>0</v>
      </c>
    </row>
    <row r="37" spans="1:9" ht="15">
      <c r="A37" s="17" t="s">
        <v>30</v>
      </c>
      <c r="B37" s="20">
        <v>30100</v>
      </c>
      <c r="C37" s="20">
        <v>21800</v>
      </c>
      <c r="D37" s="20">
        <v>128</v>
      </c>
      <c r="E37" s="20">
        <v>2800600</v>
      </c>
      <c r="F37" s="5"/>
      <c r="G37" s="20">
        <v>7800</v>
      </c>
      <c r="H37" s="21">
        <v>17.4</v>
      </c>
      <c r="I37" s="20">
        <v>136100</v>
      </c>
    </row>
    <row r="38" spans="1:9" ht="15">
      <c r="A38" s="17" t="s">
        <v>31</v>
      </c>
      <c r="B38" s="20">
        <v>33400</v>
      </c>
      <c r="C38" s="20">
        <v>21400</v>
      </c>
      <c r="D38" s="20">
        <v>128</v>
      </c>
      <c r="E38" s="20">
        <v>2739500</v>
      </c>
      <c r="F38" s="5"/>
      <c r="G38" s="20">
        <v>11600</v>
      </c>
      <c r="H38" s="21">
        <v>17.4</v>
      </c>
      <c r="I38" s="20">
        <v>201600</v>
      </c>
    </row>
    <row r="39" spans="1:9" ht="15">
      <c r="A39" s="17" t="s">
        <v>32</v>
      </c>
      <c r="B39" s="20">
        <v>37100</v>
      </c>
      <c r="C39" s="20">
        <v>24000</v>
      </c>
      <c r="D39" s="20">
        <v>121</v>
      </c>
      <c r="E39" s="20">
        <v>3143500</v>
      </c>
      <c r="F39" s="5"/>
      <c r="G39" s="20">
        <v>12800</v>
      </c>
      <c r="H39" s="21">
        <v>21.2</v>
      </c>
      <c r="I39" s="20">
        <v>271000</v>
      </c>
    </row>
    <row r="40" spans="1:9" ht="15">
      <c r="A40" s="17" t="s">
        <v>33</v>
      </c>
      <c r="B40" s="20">
        <v>39000</v>
      </c>
      <c r="C40" s="20">
        <v>28300</v>
      </c>
      <c r="D40" s="20">
        <v>132</v>
      </c>
      <c r="E40" s="20">
        <v>3727500</v>
      </c>
      <c r="F40" s="5"/>
      <c r="G40" s="20">
        <v>10400</v>
      </c>
      <c r="H40" s="21">
        <v>18.9</v>
      </c>
      <c r="I40" s="20">
        <v>196800</v>
      </c>
    </row>
    <row r="41" spans="1:9" ht="15">
      <c r="A41" s="17" t="s">
        <v>34</v>
      </c>
      <c r="B41" s="20">
        <v>7500</v>
      </c>
      <c r="C41" s="20">
        <v>2000</v>
      </c>
      <c r="D41" s="20">
        <v>98</v>
      </c>
      <c r="E41" s="20">
        <v>196200</v>
      </c>
      <c r="F41" s="20"/>
      <c r="G41" s="20">
        <v>5500</v>
      </c>
      <c r="H41" s="21">
        <v>14.8</v>
      </c>
      <c r="I41" s="20">
        <v>81200</v>
      </c>
    </row>
    <row r="42" spans="1:9" ht="15">
      <c r="A42" s="17" t="s">
        <v>35</v>
      </c>
      <c r="B42" s="20">
        <v>31600</v>
      </c>
      <c r="C42" s="20">
        <v>29600</v>
      </c>
      <c r="D42" s="20">
        <v>136</v>
      </c>
      <c r="E42" s="20">
        <v>4025800</v>
      </c>
      <c r="F42" s="5"/>
      <c r="G42" s="20">
        <v>1500</v>
      </c>
      <c r="H42" s="21">
        <v>20.1</v>
      </c>
      <c r="I42" s="20">
        <v>30200</v>
      </c>
    </row>
    <row r="43" spans="1:9" ht="15">
      <c r="A43" s="17" t="s">
        <v>36</v>
      </c>
      <c r="B43" s="20">
        <v>8200</v>
      </c>
      <c r="C43" s="20">
        <v>4200</v>
      </c>
      <c r="D43" s="20">
        <v>127</v>
      </c>
      <c r="E43" s="20">
        <v>535200</v>
      </c>
      <c r="F43" s="20"/>
      <c r="G43" s="20">
        <v>3800</v>
      </c>
      <c r="H43" s="21">
        <v>18.3</v>
      </c>
      <c r="I43" s="20">
        <v>69400</v>
      </c>
    </row>
    <row r="44" spans="1:9" ht="15">
      <c r="A44" s="17" t="s">
        <v>37</v>
      </c>
      <c r="B44" s="20">
        <v>14300</v>
      </c>
      <c r="C44" s="20">
        <v>4000</v>
      </c>
      <c r="D44" s="20">
        <v>97</v>
      </c>
      <c r="E44" s="20">
        <v>388200</v>
      </c>
      <c r="F44" s="5"/>
      <c r="G44" s="20">
        <v>10100</v>
      </c>
      <c r="H44" s="21">
        <v>15.2</v>
      </c>
      <c r="I44" s="20">
        <v>153300</v>
      </c>
    </row>
    <row r="45" spans="1:9" ht="15">
      <c r="A45" s="17" t="s">
        <v>38</v>
      </c>
      <c r="B45" s="18">
        <v>0</v>
      </c>
      <c r="C45" s="18">
        <v>0</v>
      </c>
      <c r="D45" s="18">
        <v>0</v>
      </c>
      <c r="E45" s="18">
        <v>0</v>
      </c>
      <c r="F45" s="20"/>
      <c r="G45" s="18">
        <v>0</v>
      </c>
      <c r="H45" s="18">
        <v>0</v>
      </c>
      <c r="I45" s="18">
        <v>0</v>
      </c>
    </row>
    <row r="46" spans="1:9" ht="15">
      <c r="A46" s="17" t="s">
        <v>39</v>
      </c>
      <c r="B46" s="20">
        <v>13400</v>
      </c>
      <c r="C46" s="20">
        <v>4200</v>
      </c>
      <c r="D46" s="20">
        <v>113</v>
      </c>
      <c r="E46" s="20">
        <v>476500</v>
      </c>
      <c r="F46" s="20"/>
      <c r="G46" s="20">
        <v>9200</v>
      </c>
      <c r="H46" s="21">
        <v>15.1</v>
      </c>
      <c r="I46" s="20">
        <v>138800</v>
      </c>
    </row>
    <row r="47" spans="1:9" ht="15">
      <c r="A47" s="17" t="s">
        <v>40</v>
      </c>
      <c r="B47" s="18">
        <v>0</v>
      </c>
      <c r="C47" s="18">
        <v>0</v>
      </c>
      <c r="D47" s="18">
        <v>0</v>
      </c>
      <c r="E47" s="18">
        <v>0</v>
      </c>
      <c r="F47" s="20"/>
      <c r="G47" s="18">
        <v>0</v>
      </c>
      <c r="H47" s="18">
        <v>0</v>
      </c>
      <c r="I47" s="18">
        <v>0</v>
      </c>
    </row>
    <row r="48" spans="1:9" ht="15">
      <c r="A48" s="17" t="s">
        <v>41</v>
      </c>
      <c r="B48" s="20">
        <v>29500</v>
      </c>
      <c r="C48" s="20">
        <v>2500</v>
      </c>
      <c r="D48" s="20">
        <v>119</v>
      </c>
      <c r="E48" s="20">
        <v>296800</v>
      </c>
      <c r="F48" s="20"/>
      <c r="G48" s="20">
        <v>27000</v>
      </c>
      <c r="H48" s="21">
        <v>19.4</v>
      </c>
      <c r="I48" s="20">
        <v>524500</v>
      </c>
    </row>
    <row r="49" spans="1:9" ht="15">
      <c r="A49" s="17" t="s">
        <v>42</v>
      </c>
      <c r="B49" s="20">
        <v>9400</v>
      </c>
      <c r="C49" s="20">
        <v>1800</v>
      </c>
      <c r="D49" s="20">
        <v>101</v>
      </c>
      <c r="E49" s="20">
        <v>182600</v>
      </c>
      <c r="F49" s="20"/>
      <c r="G49" s="20">
        <v>6900</v>
      </c>
      <c r="H49" s="21">
        <v>15.1</v>
      </c>
      <c r="I49" s="20">
        <v>104200</v>
      </c>
    </row>
    <row r="50" spans="1:9" ht="15">
      <c r="A50" s="17" t="s">
        <v>43</v>
      </c>
      <c r="B50" s="20">
        <v>600</v>
      </c>
      <c r="C50" s="20">
        <v>100</v>
      </c>
      <c r="D50" s="20">
        <v>22</v>
      </c>
      <c r="E50" s="20">
        <v>2200</v>
      </c>
      <c r="F50" s="20"/>
      <c r="G50" s="20">
        <v>400</v>
      </c>
      <c r="H50" s="21">
        <v>8.8</v>
      </c>
      <c r="I50" s="20">
        <v>3500</v>
      </c>
    </row>
    <row r="51" spans="1:9" ht="15">
      <c r="A51" s="17" t="s">
        <v>44</v>
      </c>
      <c r="B51" s="20">
        <v>8000</v>
      </c>
      <c r="C51" s="20">
        <v>1300</v>
      </c>
      <c r="D51" s="20">
        <v>41</v>
      </c>
      <c r="E51" s="20">
        <v>53900</v>
      </c>
      <c r="F51" s="20"/>
      <c r="G51" s="20">
        <v>6700</v>
      </c>
      <c r="H51" s="21">
        <v>13.3</v>
      </c>
      <c r="I51" s="20">
        <v>89200</v>
      </c>
    </row>
    <row r="52" spans="1:9" ht="15">
      <c r="A52" s="17" t="s">
        <v>45</v>
      </c>
      <c r="B52" s="20">
        <v>6900</v>
      </c>
      <c r="C52" s="20">
        <v>2600</v>
      </c>
      <c r="D52" s="20">
        <v>95</v>
      </c>
      <c r="E52" s="20">
        <v>247000</v>
      </c>
      <c r="F52" s="20"/>
      <c r="G52" s="20">
        <v>4200</v>
      </c>
      <c r="H52" s="21">
        <v>17.1</v>
      </c>
      <c r="I52" s="20">
        <v>71900</v>
      </c>
    </row>
    <row r="53" spans="1:9" ht="15">
      <c r="A53" s="17" t="s">
        <v>46</v>
      </c>
      <c r="B53" s="20">
        <v>25200</v>
      </c>
      <c r="C53" s="20">
        <v>23800</v>
      </c>
      <c r="D53" s="20">
        <v>126</v>
      </c>
      <c r="E53" s="20">
        <v>3009400</v>
      </c>
      <c r="F53" s="5"/>
      <c r="G53" s="20">
        <v>1000</v>
      </c>
      <c r="H53" s="21">
        <v>18.2</v>
      </c>
      <c r="I53" s="20">
        <v>18200</v>
      </c>
    </row>
    <row r="54" spans="1:9" ht="15">
      <c r="A54" s="17" t="s">
        <v>47</v>
      </c>
      <c r="B54" s="20">
        <v>32600</v>
      </c>
      <c r="C54" s="20">
        <v>20600</v>
      </c>
      <c r="D54" s="20">
        <v>135</v>
      </c>
      <c r="E54" s="20">
        <v>2785200</v>
      </c>
      <c r="F54" s="5"/>
      <c r="G54" s="20">
        <v>11900</v>
      </c>
      <c r="H54" s="21">
        <v>17.7</v>
      </c>
      <c r="I54" s="20">
        <v>210800</v>
      </c>
    </row>
    <row r="55" spans="1:9" ht="15">
      <c r="A55" s="17" t="s">
        <v>48</v>
      </c>
      <c r="B55" s="20">
        <v>700</v>
      </c>
      <c r="C55" s="20">
        <v>500</v>
      </c>
      <c r="D55" s="20">
        <v>84</v>
      </c>
      <c r="E55" s="20">
        <v>41900</v>
      </c>
      <c r="F55" s="20"/>
      <c r="G55" s="20">
        <v>100</v>
      </c>
      <c r="H55" s="21">
        <v>25</v>
      </c>
      <c r="I55" s="20">
        <v>2500</v>
      </c>
    </row>
    <row r="56" spans="1:9" ht="15">
      <c r="A56" s="17" t="s">
        <v>49</v>
      </c>
      <c r="B56" s="20">
        <v>1200</v>
      </c>
      <c r="C56" s="20">
        <v>200</v>
      </c>
      <c r="D56" s="20">
        <v>85</v>
      </c>
      <c r="E56" s="20">
        <v>17000</v>
      </c>
      <c r="F56" s="20"/>
      <c r="G56" s="20">
        <v>1000</v>
      </c>
      <c r="H56" s="21">
        <v>15.5</v>
      </c>
      <c r="I56" s="20">
        <v>15500</v>
      </c>
    </row>
    <row r="57" spans="1:9" ht="15">
      <c r="A57" s="17" t="s">
        <v>50</v>
      </c>
      <c r="B57" s="20">
        <v>9000</v>
      </c>
      <c r="C57" s="20">
        <v>2400</v>
      </c>
      <c r="D57" s="20">
        <v>112</v>
      </c>
      <c r="E57" s="20">
        <v>268500</v>
      </c>
      <c r="F57" s="20"/>
      <c r="G57" s="20">
        <v>6000</v>
      </c>
      <c r="H57" s="21">
        <v>13.6</v>
      </c>
      <c r="I57" s="20">
        <v>81800</v>
      </c>
    </row>
    <row r="58" spans="1:9" ht="15">
      <c r="A58" s="17" t="s">
        <v>51</v>
      </c>
      <c r="B58" s="20">
        <v>11800</v>
      </c>
      <c r="C58" s="20">
        <v>5900</v>
      </c>
      <c r="D58" s="20">
        <v>118</v>
      </c>
      <c r="E58" s="20">
        <v>695900</v>
      </c>
      <c r="F58" s="5"/>
      <c r="G58" s="20">
        <v>5600</v>
      </c>
      <c r="H58" s="21">
        <v>20</v>
      </c>
      <c r="I58" s="20">
        <v>111800</v>
      </c>
    </row>
    <row r="59" spans="1:9" ht="15">
      <c r="A59" s="17" t="s">
        <v>52</v>
      </c>
      <c r="B59" s="20">
        <v>1100</v>
      </c>
      <c r="C59" s="20">
        <v>800</v>
      </c>
      <c r="D59" s="20">
        <v>185</v>
      </c>
      <c r="E59" s="20">
        <v>148100</v>
      </c>
      <c r="F59" s="20"/>
      <c r="G59" s="20">
        <v>200</v>
      </c>
      <c r="H59" s="21">
        <v>17.5</v>
      </c>
      <c r="I59" s="20">
        <v>3500</v>
      </c>
    </row>
    <row r="60" spans="1:9" ht="15">
      <c r="A60" s="17" t="s">
        <v>53</v>
      </c>
      <c r="B60" s="18">
        <v>100</v>
      </c>
      <c r="C60" s="18">
        <v>0</v>
      </c>
      <c r="D60" s="18">
        <v>0</v>
      </c>
      <c r="E60" s="18">
        <v>0</v>
      </c>
      <c r="F60" s="20"/>
      <c r="G60" s="18">
        <v>100</v>
      </c>
      <c r="H60" s="19">
        <v>17</v>
      </c>
      <c r="I60" s="18">
        <v>1700</v>
      </c>
    </row>
    <row r="61" spans="1:9" ht="15">
      <c r="A61" s="17" t="s">
        <v>54</v>
      </c>
      <c r="B61" s="20">
        <v>27200</v>
      </c>
      <c r="C61" s="20">
        <v>3900</v>
      </c>
      <c r="D61" s="20">
        <v>94</v>
      </c>
      <c r="E61" s="20">
        <v>367700</v>
      </c>
      <c r="F61" s="5"/>
      <c r="G61" s="20">
        <v>23300</v>
      </c>
      <c r="H61" s="21">
        <v>16.3</v>
      </c>
      <c r="I61" s="20">
        <v>380900</v>
      </c>
    </row>
    <row r="62" spans="1:9" ht="15">
      <c r="A62" s="17" t="s">
        <v>55</v>
      </c>
      <c r="B62" s="20">
        <v>31000</v>
      </c>
      <c r="C62" s="20">
        <v>24800</v>
      </c>
      <c r="D62" s="20">
        <v>122</v>
      </c>
      <c r="E62" s="20">
        <v>3036400</v>
      </c>
      <c r="F62" s="5"/>
      <c r="G62" s="20">
        <v>6100</v>
      </c>
      <c r="H62" s="21">
        <v>18.1</v>
      </c>
      <c r="I62" s="20">
        <v>110500</v>
      </c>
    </row>
    <row r="63" spans="1:9" ht="15">
      <c r="A63" s="17" t="s">
        <v>56</v>
      </c>
      <c r="B63" s="18">
        <v>0</v>
      </c>
      <c r="C63" s="18">
        <v>0</v>
      </c>
      <c r="D63" s="18">
        <v>0</v>
      </c>
      <c r="E63" s="18">
        <v>0</v>
      </c>
      <c r="F63" s="20"/>
      <c r="G63" s="18">
        <v>0</v>
      </c>
      <c r="H63" s="18">
        <v>0</v>
      </c>
      <c r="I63" s="18">
        <v>0</v>
      </c>
    </row>
    <row r="64" spans="1:9" ht="15">
      <c r="A64" s="17" t="s">
        <v>57</v>
      </c>
      <c r="B64" s="20">
        <v>48700</v>
      </c>
      <c r="C64" s="20">
        <v>17100</v>
      </c>
      <c r="D64" s="20">
        <v>140</v>
      </c>
      <c r="E64" s="20">
        <v>2387200</v>
      </c>
      <c r="F64" s="5"/>
      <c r="G64" s="20">
        <v>31000</v>
      </c>
      <c r="H64" s="21">
        <v>20</v>
      </c>
      <c r="I64" s="20">
        <v>621000</v>
      </c>
    </row>
    <row r="65" spans="1:9" ht="15">
      <c r="A65" s="17" t="s">
        <v>58</v>
      </c>
      <c r="B65" s="20">
        <v>10300</v>
      </c>
      <c r="C65" s="20">
        <v>6900</v>
      </c>
      <c r="D65" s="20">
        <v>132</v>
      </c>
      <c r="E65" s="20">
        <v>911800</v>
      </c>
      <c r="F65" s="20"/>
      <c r="G65" s="20">
        <v>3100</v>
      </c>
      <c r="H65" s="21">
        <v>19.2</v>
      </c>
      <c r="I65" s="20">
        <v>59400</v>
      </c>
    </row>
    <row r="66" spans="1:9" ht="15">
      <c r="A66" s="17"/>
      <c r="B66" s="13"/>
      <c r="C66" s="14"/>
      <c r="D66" s="14"/>
      <c r="E66" s="14"/>
      <c r="F66" s="14"/>
      <c r="G66" s="14"/>
      <c r="H66" s="15"/>
      <c r="I66" s="14"/>
    </row>
    <row r="67" spans="1:9" ht="15">
      <c r="A67" s="17" t="s">
        <v>63</v>
      </c>
      <c r="B67" s="14">
        <v>0</v>
      </c>
      <c r="C67" s="14">
        <v>0</v>
      </c>
      <c r="D67" s="14">
        <v>0</v>
      </c>
      <c r="E67" s="14">
        <v>0</v>
      </c>
      <c r="F67" s="14"/>
      <c r="G67" s="14">
        <v>0</v>
      </c>
      <c r="H67" s="14">
        <v>0</v>
      </c>
      <c r="I67" s="14">
        <v>0</v>
      </c>
    </row>
    <row r="68" spans="1:9" ht="15">
      <c r="A68" s="22"/>
      <c r="B68" s="6"/>
      <c r="C68" s="23"/>
      <c r="D68" s="23"/>
      <c r="E68" s="23"/>
      <c r="F68" s="23"/>
      <c r="G68" s="23"/>
      <c r="H68" s="24"/>
      <c r="I68" s="23"/>
    </row>
    <row r="69" spans="1:9" ht="31.5" customHeight="1">
      <c r="A69" s="48" t="s">
        <v>168</v>
      </c>
      <c r="B69" s="48"/>
      <c r="C69" s="48"/>
      <c r="D69" s="48"/>
      <c r="E69" s="48"/>
      <c r="F69" s="48"/>
      <c r="G69" s="48"/>
      <c r="H69" s="48"/>
      <c r="I69" s="48"/>
    </row>
    <row r="70" spans="1:9" ht="15">
      <c r="A70" s="3" t="s">
        <v>141</v>
      </c>
      <c r="B70" s="3"/>
      <c r="C70" s="25"/>
      <c r="D70" s="25"/>
      <c r="E70" s="25"/>
      <c r="F70" s="25"/>
      <c r="G70" s="25"/>
      <c r="H70" s="16"/>
      <c r="I70" s="13"/>
    </row>
    <row r="71" spans="1:9" ht="15">
      <c r="A71" s="5"/>
      <c r="B71" s="5"/>
      <c r="C71" s="13"/>
      <c r="D71" s="13"/>
      <c r="E71" s="13"/>
      <c r="F71" s="13"/>
      <c r="G71" s="13"/>
      <c r="H71" s="16"/>
      <c r="I71" s="13"/>
    </row>
    <row r="72" spans="1:9" ht="15">
      <c r="A72" s="5"/>
      <c r="B72" s="5"/>
      <c r="C72" s="13"/>
      <c r="D72" s="13"/>
      <c r="E72" s="13"/>
      <c r="F72" s="13"/>
      <c r="G72" s="13"/>
      <c r="H72" s="16"/>
      <c r="I72" s="13"/>
    </row>
    <row r="73" spans="1:9" ht="15">
      <c r="A73" s="5"/>
      <c r="B73" s="5"/>
      <c r="C73" s="13"/>
      <c r="D73" s="13"/>
      <c r="E73" s="13"/>
      <c r="F73" s="13"/>
      <c r="G73" s="13"/>
      <c r="H73" s="16"/>
      <c r="I73" s="13"/>
    </row>
    <row r="74" spans="1:9" ht="15">
      <c r="A74" s="5"/>
      <c r="B74" s="5"/>
      <c r="C74" s="13"/>
      <c r="D74" s="13"/>
      <c r="E74" s="13"/>
      <c r="F74" s="13"/>
      <c r="G74" s="13"/>
      <c r="H74" s="16"/>
      <c r="I74" s="13"/>
    </row>
    <row r="75" spans="1:9" ht="15">
      <c r="A75" s="5"/>
      <c r="B75" s="5"/>
      <c r="C75" s="13"/>
      <c r="D75" s="13"/>
      <c r="E75" s="13"/>
      <c r="F75" s="13"/>
      <c r="G75" s="13"/>
      <c r="H75" s="16"/>
      <c r="I75" s="13"/>
    </row>
    <row r="76" spans="1:9" ht="15">
      <c r="A76" s="5"/>
      <c r="B76" s="5"/>
      <c r="C76" s="13"/>
      <c r="D76" s="13"/>
      <c r="E76" s="13"/>
      <c r="F76" s="13"/>
      <c r="G76" s="13"/>
      <c r="H76" s="16"/>
      <c r="I76" s="13"/>
    </row>
    <row r="77" spans="1:9" ht="15">
      <c r="A77" s="5"/>
      <c r="B77" s="5"/>
      <c r="C77" s="13"/>
      <c r="D77" s="13"/>
      <c r="E77" s="13"/>
      <c r="F77" s="13"/>
      <c r="G77" s="13"/>
      <c r="H77" s="16"/>
      <c r="I77" s="13"/>
    </row>
    <row r="78" spans="1:9" ht="15">
      <c r="A78" s="5"/>
      <c r="B78" s="5"/>
      <c r="C78" s="13"/>
      <c r="D78" s="13"/>
      <c r="E78" s="13"/>
      <c r="F78" s="13"/>
      <c r="G78" s="13"/>
      <c r="H78" s="16"/>
      <c r="I78" s="13"/>
    </row>
    <row r="79" spans="1:9" ht="15">
      <c r="A79" s="5"/>
      <c r="B79" s="5"/>
      <c r="C79" s="13"/>
      <c r="D79" s="13"/>
      <c r="E79" s="13"/>
      <c r="F79" s="13"/>
      <c r="G79" s="13"/>
      <c r="H79" s="16"/>
      <c r="I79" s="13"/>
    </row>
    <row r="80" spans="1:9" ht="15">
      <c r="A80" s="5"/>
      <c r="B80" s="5"/>
      <c r="C80" s="13"/>
      <c r="D80" s="13"/>
      <c r="E80" s="13"/>
      <c r="F80" s="13"/>
      <c r="G80" s="13"/>
      <c r="H80" s="16"/>
      <c r="I80" s="13"/>
    </row>
    <row r="81" spans="1:9" ht="15">
      <c r="A81" s="5"/>
      <c r="B81" s="5"/>
      <c r="C81" s="13"/>
      <c r="D81" s="13"/>
      <c r="E81" s="13"/>
      <c r="F81" s="13"/>
      <c r="G81" s="13"/>
      <c r="H81" s="16"/>
      <c r="I81" s="13"/>
    </row>
    <row r="82" spans="1:9" ht="15">
      <c r="A82" s="5"/>
      <c r="B82" s="5"/>
      <c r="C82" s="13"/>
      <c r="D82" s="13"/>
      <c r="E82" s="13"/>
      <c r="F82" s="13"/>
      <c r="G82" s="13"/>
      <c r="H82" s="16"/>
      <c r="I82" s="13"/>
    </row>
    <row r="83" spans="1:9" ht="15">
      <c r="A83" s="5"/>
      <c r="B83" s="5"/>
      <c r="C83" s="13"/>
      <c r="D83" s="13"/>
      <c r="E83" s="13"/>
      <c r="F83" s="13"/>
      <c r="G83" s="13"/>
      <c r="H83" s="16"/>
      <c r="I83" s="13"/>
    </row>
    <row r="84" spans="1:9" ht="15">
      <c r="A84" s="5"/>
      <c r="B84" s="5"/>
      <c r="C84" s="13"/>
      <c r="D84" s="13"/>
      <c r="E84" s="13"/>
      <c r="F84" s="13"/>
      <c r="G84" s="13"/>
      <c r="H84" s="16"/>
      <c r="I84" s="13"/>
    </row>
    <row r="85" spans="1:9" ht="15">
      <c r="A85" s="5"/>
      <c r="B85" s="5"/>
      <c r="C85" s="13"/>
      <c r="D85" s="13"/>
      <c r="E85" s="13"/>
      <c r="F85" s="13"/>
      <c r="G85" s="13"/>
      <c r="H85" s="16"/>
      <c r="I85" s="13"/>
    </row>
    <row r="86" spans="1:9" ht="15">
      <c r="A86" s="5"/>
      <c r="B86" s="5"/>
      <c r="C86" s="13"/>
      <c r="D86" s="13"/>
      <c r="E86" s="13"/>
      <c r="F86" s="13"/>
      <c r="G86" s="13"/>
      <c r="H86" s="16"/>
      <c r="I86" s="13"/>
    </row>
    <row r="87" spans="1:9" ht="15">
      <c r="A87" s="5"/>
      <c r="B87" s="5"/>
      <c r="C87" s="13"/>
      <c r="D87" s="13"/>
      <c r="E87" s="13"/>
      <c r="F87" s="13"/>
      <c r="G87" s="13"/>
      <c r="H87" s="16"/>
      <c r="I87" s="13"/>
    </row>
    <row r="88" spans="1:9" ht="15">
      <c r="A88" s="5"/>
      <c r="B88" s="5"/>
      <c r="C88" s="13"/>
      <c r="D88" s="13"/>
      <c r="E88" s="13"/>
      <c r="F88" s="13"/>
      <c r="G88" s="13"/>
      <c r="H88" s="16"/>
      <c r="I88" s="13"/>
    </row>
    <row r="89" spans="1:9" ht="15">
      <c r="A89" s="5"/>
      <c r="B89" s="5"/>
      <c r="C89" s="13"/>
      <c r="D89" s="13"/>
      <c r="E89" s="13"/>
      <c r="F89" s="13"/>
      <c r="G89" s="13"/>
      <c r="H89" s="16"/>
      <c r="I89" s="13"/>
    </row>
    <row r="90" spans="1:9" ht="15">
      <c r="A90" s="5"/>
      <c r="B90" s="5"/>
      <c r="C90" s="13"/>
      <c r="D90" s="13"/>
      <c r="E90" s="13"/>
      <c r="F90" s="13"/>
      <c r="G90" s="13"/>
      <c r="H90" s="13"/>
      <c r="I90" s="13"/>
    </row>
    <row r="91" spans="1:9" ht="15">
      <c r="A91" s="5"/>
      <c r="B91" s="5"/>
      <c r="C91" s="13"/>
      <c r="D91" s="13"/>
      <c r="E91" s="13"/>
      <c r="F91" s="13"/>
      <c r="G91" s="13"/>
      <c r="H91" s="13"/>
      <c r="I91" s="13"/>
    </row>
  </sheetData>
  <sheetProtection/>
  <mergeCells count="3">
    <mergeCell ref="C5:E5"/>
    <mergeCell ref="G5:I5"/>
    <mergeCell ref="A69:I69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2016-10-04T14:39:23Z</cp:lastPrinted>
  <dcterms:created xsi:type="dcterms:W3CDTF">2000-11-27T19:32:13Z</dcterms:created>
  <dcterms:modified xsi:type="dcterms:W3CDTF">2022-02-28T17:53:13Z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