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</sheets>
  <definedNames>
    <definedName name="_xlnm.Print_Area" localSheetId="0">'2016'!$A$1:$E$100</definedName>
    <definedName name="_xlnm.Print_Area">'2016'!$A$1:$D$99</definedName>
  </definedNames>
  <calcPr fullCalcOnLoad="1"/>
</workbook>
</file>

<file path=xl/sharedStrings.xml><?xml version="1.0" encoding="utf-8"?>
<sst xmlns="http://schemas.openxmlformats.org/spreadsheetml/2006/main" count="2562" uniqueCount="177">
  <si>
    <t xml:space="preserve"> </t>
  </si>
  <si>
    <t>New York State</t>
  </si>
  <si>
    <t>a</t>
  </si>
  <si>
    <t>b</t>
  </si>
  <si>
    <t xml:space="preserve">  Other Districts</t>
  </si>
  <si>
    <t>a  Represents zero or is included in Other Counties.</t>
  </si>
  <si>
    <t>b  Represents zero or is included in Other Districts.</t>
  </si>
  <si>
    <t xml:space="preserve">  Northern District</t>
  </si>
  <si>
    <t xml:space="preserve">    Jefferson</t>
  </si>
  <si>
    <t xml:space="preserve">    Lewis</t>
  </si>
  <si>
    <t xml:space="preserve">    St. Lawrence</t>
  </si>
  <si>
    <t xml:space="preserve">  Northeast District</t>
  </si>
  <si>
    <t>County and District</t>
  </si>
  <si>
    <t xml:space="preserve">    Other Counties</t>
  </si>
  <si>
    <t xml:space="preserve">    Clinton</t>
  </si>
  <si>
    <t xml:space="preserve">    Essex</t>
  </si>
  <si>
    <t xml:space="preserve">    Franklin</t>
  </si>
  <si>
    <t xml:space="preserve">    Hamilton</t>
  </si>
  <si>
    <t xml:space="preserve">    Warren</t>
  </si>
  <si>
    <t xml:space="preserve">  Western District</t>
  </si>
  <si>
    <t xml:space="preserve">    Erie</t>
  </si>
  <si>
    <t xml:space="preserve">    Genesee</t>
  </si>
  <si>
    <t xml:space="preserve">    Livingston</t>
  </si>
  <si>
    <t xml:space="preserve">    Monroe</t>
  </si>
  <si>
    <t xml:space="preserve">    Niagara</t>
  </si>
  <si>
    <t xml:space="preserve">    Ontario</t>
  </si>
  <si>
    <t xml:space="preserve">    Orleans</t>
  </si>
  <si>
    <t xml:space="preserve">    Seneca</t>
  </si>
  <si>
    <t xml:space="preserve">    Wayne</t>
  </si>
  <si>
    <t xml:space="preserve">    Wyoming</t>
  </si>
  <si>
    <t xml:space="preserve">    Yates</t>
  </si>
  <si>
    <t xml:space="preserve">  Central District</t>
  </si>
  <si>
    <t xml:space="preserve">    Cayuga</t>
  </si>
  <si>
    <t xml:space="preserve">    Chenango</t>
  </si>
  <si>
    <t xml:space="preserve">    Cortland</t>
  </si>
  <si>
    <t xml:space="preserve">    Herkimer</t>
  </si>
  <si>
    <t xml:space="preserve">    Madison</t>
  </si>
  <si>
    <t xml:space="preserve">    Oneida</t>
  </si>
  <si>
    <t xml:space="preserve">    Onondaga</t>
  </si>
  <si>
    <t xml:space="preserve">    Oswego</t>
  </si>
  <si>
    <t xml:space="preserve">    Otsego</t>
  </si>
  <si>
    <t xml:space="preserve">  Eastern District</t>
  </si>
  <si>
    <t xml:space="preserve">    Albany</t>
  </si>
  <si>
    <t xml:space="preserve">    Fulton</t>
  </si>
  <si>
    <t xml:space="preserve">    Montgomery</t>
  </si>
  <si>
    <t xml:space="preserve">    Rensselaer</t>
  </si>
  <si>
    <t xml:space="preserve">    Saratoga</t>
  </si>
  <si>
    <t xml:space="preserve">    Schenectady</t>
  </si>
  <si>
    <t xml:space="preserve">    Schoharie</t>
  </si>
  <si>
    <t xml:space="preserve">    Washington</t>
  </si>
  <si>
    <t xml:space="preserve">  Southwest District</t>
  </si>
  <si>
    <t xml:space="preserve">    Allegany</t>
  </si>
  <si>
    <t xml:space="preserve">    Cattaraugus</t>
  </si>
  <si>
    <t xml:space="preserve">    Chautauqua</t>
  </si>
  <si>
    <t xml:space="preserve">    Steuben</t>
  </si>
  <si>
    <t xml:space="preserve">  Southern District</t>
  </si>
  <si>
    <t xml:space="preserve">    Broome</t>
  </si>
  <si>
    <t xml:space="preserve">    Chemung</t>
  </si>
  <si>
    <t xml:space="preserve">    Schuyler</t>
  </si>
  <si>
    <t xml:space="preserve">    Tioga</t>
  </si>
  <si>
    <t xml:space="preserve">    Tompkins</t>
  </si>
  <si>
    <t xml:space="preserve">  Southeast District</t>
  </si>
  <si>
    <t xml:space="preserve">    Columbia</t>
  </si>
  <si>
    <t xml:space="preserve">    Delaware</t>
  </si>
  <si>
    <t xml:space="preserve">    Dutchess</t>
  </si>
  <si>
    <t xml:space="preserve">    Greene</t>
  </si>
  <si>
    <t xml:space="preserve">    Orange</t>
  </si>
  <si>
    <t xml:space="preserve">    Putnam</t>
  </si>
  <si>
    <t xml:space="preserve">    Rockland</t>
  </si>
  <si>
    <t xml:space="preserve">    Sullivan</t>
  </si>
  <si>
    <t xml:space="preserve">    Ulster</t>
  </si>
  <si>
    <t xml:space="preserve">    Westchester</t>
  </si>
  <si>
    <t xml:space="preserve">  Long Island District</t>
  </si>
  <si>
    <t xml:space="preserve">    Suffolk</t>
  </si>
  <si>
    <t>Oats by Acreage, Yield, and Production</t>
  </si>
  <si>
    <t>Planted
(acres)</t>
  </si>
  <si>
    <t>New York State by County—2015</t>
  </si>
  <si>
    <t>Harvested
(acres)</t>
  </si>
  <si>
    <t>Yield
(bushels)</t>
  </si>
  <si>
    <t>Production
(bushels)</t>
  </si>
  <si>
    <t>New York State by County—2016</t>
  </si>
  <si>
    <t xml:space="preserve">                  </t>
  </si>
  <si>
    <t>SOURCE: US Department of Agriculture, National Agricultural Statistics Service; material compiled by New York State Department of Agriculture and Markets, Agricultural Statistics Service, 2016-2017 Agricultural Statistics Annual Bulletin: New York; www.nass.usda.gov/Statistics_by_State/New_York/Publications/Annual_Statistical_Bulletin/index.php (last viewed November 3, 2017).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</si>
  <si>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</si>
  <si>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</si>
  <si>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</si>
  <si>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</si>
  <si>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</si>
  <si>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</si>
  <si>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</si>
  <si>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</si>
  <si>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</si>
  <si>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</si>
  <si>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</si>
  <si>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</si>
  <si>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</si>
  <si>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</si>
  <si>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</si>
  <si>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</si>
  <si>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</si>
  <si>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</si>
  <si>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</si>
  <si>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</si>
  <si>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</si>
  <si>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</si>
  <si>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</si>
  <si>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</si>
  <si>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</si>
  <si>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</si>
  <si>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</si>
  <si>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</si>
  <si>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</si>
  <si>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</si>
  <si>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</si>
  <si>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</si>
  <si>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</si>
  <si>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</si>
  <si>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</si>
  <si>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</si>
  <si>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</si>
  <si>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</si>
  <si>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</si>
  <si>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</si>
  <si>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</si>
  <si>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</si>
  <si>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</si>
  <si>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</si>
  <si>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</si>
  <si>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</si>
  <si>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</si>
  <si>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</si>
  <si>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</si>
  <si>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</si>
  <si>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</si>
  <si>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</si>
  <si>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</si>
  <si>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</si>
  <si>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</si>
  <si>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</si>
  <si>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</si>
  <si>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 xml:space="preserve">  Other Counties</t>
  </si>
  <si>
    <t>New York State by County—2014</t>
  </si>
  <si>
    <t xml:space="preserve">                 </t>
  </si>
  <si>
    <t>SOURCE: US Department of Agriculture, National Agricultural Statistics Service; material compiled by New York State Department of Agriculture and Markets, Agricultural Statistics Service, 2015-2016 Agricultural Statistics Annual Bulletin: New York; www.nass.usda.gov/Statistics_by_State/New_York/Publications/Annual_Statistical_Bulletin/index.php  (last viewed October 4, 2016).</t>
  </si>
  <si>
    <t>New York State by County—2013</t>
  </si>
  <si>
    <t>SOURCE: US Department of Agriculture, National Agricultural Statistics Service; material compiled by New York State Department of Agriculture and Markets, Agricultural Statistics Service, 2014-2015 Agricultural Statistics Annual Bulletin: New York; www.nass.usda.gov/Statistics_by_State/New_York/Publications/Annual_Statistical_Bulletin/2014/2014-bulletin.htm (last viewed August 18, 2015).</t>
  </si>
  <si>
    <t>a  Included in Other Counties.</t>
  </si>
  <si>
    <t>b  Included in Other Districts.</t>
  </si>
  <si>
    <t>New York State by County—2012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</si>
  <si>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2012-2013 Annual Bulletin; </t>
    </r>
    <r>
      <rPr>
        <sz val="11"/>
        <rFont val="Arial"/>
        <family val="2"/>
      </rPr>
      <t>www.nass.usda.gov/Statistics_by_State/New_York/Publications/Annual_Statistical_Bulletin/2013/2013-bulletin.htm (last viewed April 30, 2014).</t>
    </r>
  </si>
  <si>
    <t>New York State by County—2011</t>
  </si>
  <si>
    <t>New York State by County—2010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</si>
  <si>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2011-2012 Annual Bulletin; </t>
    </r>
    <r>
      <rPr>
        <sz val="11"/>
        <rFont val="Arial"/>
        <family val="2"/>
      </rPr>
      <t>www.nass.usda.gov/Statistics_by_State/New_York/Publications/Annual_Statistical_Bulletin/2012/2012-bulletin.htm (last viewed February 8, 2013).</t>
    </r>
  </si>
  <si>
    <t>New York State by County—2009</t>
  </si>
  <si>
    <t>New York State by County—2008</t>
  </si>
  <si>
    <t>a  Included in Other Districts.</t>
  </si>
  <si>
    <t>b  Included in Other Counties.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</si>
  <si>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2009-2010 Annual Bulletin; </t>
    </r>
    <r>
      <rPr>
        <sz val="11"/>
        <rFont val="Arial"/>
        <family val="2"/>
      </rPr>
      <t>www.nass.usda.gov/Statistics_by_State/New_York/Publications/Annual_Statistical_Bulletin/2010/2010-bulletin.htm (last viewed August 20, 2010).</t>
    </r>
  </si>
  <si>
    <t>New York State by County—2007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</si>
  <si>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2008-2009 Annual Bulletin; </t>
    </r>
    <r>
      <rPr>
        <sz val="11"/>
        <rFont val="Arial"/>
        <family val="2"/>
      </rPr>
      <t>www.nass.usda.gov/Statistics_by_State/New_York/Publications/Annual_Statistical_Bulletin/2009/09-bulletin.htm (last viewed August 6, 2009).</t>
    </r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</si>
  <si>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2006-2007 Annual Bulletin; </t>
    </r>
    <r>
      <rPr>
        <sz val="11"/>
        <rFont val="Arial"/>
        <family val="2"/>
      </rPr>
      <t>www.nass.usda.gov/Statistics_by_State/New_York/Publications/Annual_Statistical_Bulletin/2007/Annp083-07oats.pdf (last viewed June 17, 2008).</t>
    </r>
  </si>
  <si>
    <t>New York State by County—2006</t>
  </si>
  <si>
    <t>New York State by County—2005</t>
  </si>
  <si>
    <t>County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</si>
  <si>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2010-2011 Annual Bulletin; </t>
    </r>
    <r>
      <rPr>
        <sz val="11"/>
        <rFont val="Arial"/>
        <family val="2"/>
      </rPr>
      <t>www.nass.usda.gov/Statistics_by_State/New_York/Publications/Annual_Statistical_Bulletin/2011/2011-bulletin.htm (last viewed December 1, 2011).</t>
    </r>
  </si>
  <si>
    <t>New York State by County—2004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</si>
  <si>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2005-2006 Annual Bulletin; </t>
    </r>
    <r>
      <rPr>
        <sz val="11"/>
        <rFont val="Arial"/>
        <family val="2"/>
      </rPr>
      <t>www.nass.usda.gov/Statistics_by_State/New_York/Publications/Annual_Statistical_Bulletin/2006/Annp083-06OATS.pdf (last viewed March 30, 2007).</t>
    </r>
  </si>
  <si>
    <t>New York State by County—2003</t>
  </si>
  <si>
    <t xml:space="preserve">                  www.nass.usda.gov/Statistics_by_State/New_York/Publications/Annual_Statistical_Bulletin/2005/05-bulletin.htm (last viewed January 18, 2006).</t>
  </si>
  <si>
    <r>
      <t xml:space="preserve">SOURCE:  New York State Department of Agriculture and Markets, Agricultural Statistics Service, </t>
    </r>
    <r>
      <rPr>
        <i/>
        <sz val="11"/>
        <rFont val="Arial"/>
        <family val="2"/>
      </rPr>
      <t>Annual Bulletin 2004-2005;</t>
    </r>
  </si>
  <si>
    <t>New York State by County—2002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</si>
  <si>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Annual Bulletin 2003-2004; </t>
    </r>
    <r>
      <rPr>
        <sz val="11"/>
        <rFont val="Arial"/>
        <family val="2"/>
      </rPr>
      <t>www.nass.usda.gov/ny/Bulletin/2004/04-bulletin.htm (last viewed February 4, 2005).</t>
    </r>
  </si>
  <si>
    <t>New York State by County—2001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</si>
  <si>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Annual Bulletin 2002-2003; </t>
    </r>
    <r>
      <rPr>
        <sz val="11"/>
        <rFont val="Arial"/>
        <family val="2"/>
      </rPr>
      <t>http://www.nass.usda.gov/ny/Bulletin/2003/03-p082.pdf (last viewed February 25, 2004).</t>
    </r>
  </si>
  <si>
    <t>New York State by County—2000</t>
  </si>
  <si>
    <t>SOURCE:  New York State Department of Agriculture and Markets, Agricultural Statistics Service.</t>
  </si>
  <si>
    <t>https://www.nass.usda.gov/Statistics_by_State/New_York/Publications/Annual_Statistical_Bulletin/index.php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</si>
</sst>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[$-409]dddd\,\ mmmm\ d\,\ yyyy"/>
    <numFmt numFmtId="168" formatCode="[$-409]h:mm:ss\ AM/PM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learface Regular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165" fontId="7" fillId="33" borderId="0" xfId="0" applyNumberFormat="1" applyFont="1" applyFill="1" applyAlignment="1">
      <alignment/>
    </xf>
    <xf numFmtId="164" fontId="8" fillId="33" borderId="0" xfId="0" applyNumberFormat="1" applyFont="1" applyFill="1" applyAlignment="1" applyProtection="1">
      <alignment/>
      <protection locked="0"/>
    </xf>
    <xf numFmtId="164" fontId="0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ont="1" applyFill="1" applyAlignment="1">
      <alignment/>
    </xf>
    <xf numFmtId="164" fontId="9" fillId="33" borderId="0" xfId="0" applyNumberFormat="1" applyFont="1" applyFill="1" applyAlignment="1" applyProtection="1">
      <alignment/>
      <protection locked="0"/>
    </xf>
    <xf numFmtId="164" fontId="10" fillId="33" borderId="10" xfId="0" applyNumberFormat="1" applyFont="1" applyFill="1" applyBorder="1" applyAlignment="1" applyProtection="1">
      <alignment/>
      <protection locked="0"/>
    </xf>
    <xf numFmtId="0" fontId="10" fillId="33" borderId="0" xfId="0" applyNumberFormat="1" applyFont="1" applyFill="1" applyAlignment="1">
      <alignment/>
    </xf>
    <xf numFmtId="164" fontId="10" fillId="33" borderId="0" xfId="0" applyNumberFormat="1" applyFont="1" applyFill="1" applyAlignment="1" applyProtection="1">
      <alignment/>
      <protection locked="0"/>
    </xf>
    <xf numFmtId="0" fontId="10" fillId="33" borderId="11" xfId="0" applyNumberFormat="1" applyFont="1" applyFill="1" applyBorder="1" applyAlignment="1">
      <alignment/>
    </xf>
    <xf numFmtId="3" fontId="10" fillId="0" borderId="0" xfId="0" applyNumberFormat="1" applyFont="1" applyFill="1" applyAlignment="1" applyProtection="1">
      <alignment/>
      <protection locked="0"/>
    </xf>
    <xf numFmtId="3" fontId="10" fillId="33" borderId="0" xfId="0" applyNumberFormat="1" applyFont="1" applyFill="1" applyAlignment="1">
      <alignment/>
    </xf>
    <xf numFmtId="165" fontId="10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 horizontal="right"/>
    </xf>
    <xf numFmtId="165" fontId="10" fillId="33" borderId="0" xfId="0" applyNumberFormat="1" applyFont="1" applyFill="1" applyAlignment="1">
      <alignment horizontal="right"/>
    </xf>
    <xf numFmtId="0" fontId="10" fillId="33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Fill="1" applyAlignment="1" applyProtection="1">
      <alignment/>
      <protection locked="0"/>
    </xf>
    <xf numFmtId="166" fontId="10" fillId="33" borderId="0" xfId="0" applyNumberFormat="1" applyFont="1" applyFill="1" applyAlignment="1">
      <alignment horizontal="right"/>
    </xf>
    <xf numFmtId="166" fontId="10" fillId="33" borderId="0" xfId="0" applyNumberFormat="1" applyFont="1" applyFill="1" applyAlignment="1">
      <alignment/>
    </xf>
    <xf numFmtId="3" fontId="10" fillId="33" borderId="0" xfId="0" applyNumberFormat="1" applyFont="1" applyFill="1" applyAlignment="1" applyProtection="1">
      <alignment/>
      <protection locked="0"/>
    </xf>
    <xf numFmtId="3" fontId="10" fillId="0" borderId="0" xfId="0" applyNumberFormat="1" applyFont="1" applyAlignment="1">
      <alignment horizontal="right"/>
    </xf>
    <xf numFmtId="3" fontId="10" fillId="33" borderId="11" xfId="0" applyNumberFormat="1" applyFont="1" applyFill="1" applyBorder="1" applyAlignment="1">
      <alignment/>
    </xf>
    <xf numFmtId="0" fontId="10" fillId="33" borderId="12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Alignment="1">
      <alignment/>
    </xf>
    <xf numFmtId="166" fontId="10" fillId="33" borderId="11" xfId="0" applyNumberFormat="1" applyFont="1" applyFill="1" applyBorder="1" applyAlignment="1">
      <alignment/>
    </xf>
    <xf numFmtId="166" fontId="10" fillId="33" borderId="0" xfId="0" applyNumberFormat="1" applyFont="1" applyFill="1" applyAlignment="1" applyProtection="1">
      <alignment/>
      <protection locked="0"/>
    </xf>
    <xf numFmtId="165" fontId="10" fillId="33" borderId="11" xfId="0" applyNumberFormat="1" applyFont="1" applyFill="1" applyBorder="1" applyAlignment="1">
      <alignment/>
    </xf>
    <xf numFmtId="165" fontId="10" fillId="33" borderId="0" xfId="0" applyNumberFormat="1" applyFont="1" applyFill="1" applyAlignment="1" applyProtection="1">
      <alignment/>
      <protection locked="0"/>
    </xf>
    <xf numFmtId="164" fontId="10" fillId="33" borderId="0" xfId="57" applyNumberFormat="1" applyFont="1" applyFill="1" applyAlignment="1" applyProtection="1">
      <alignment/>
      <protection locked="0"/>
    </xf>
    <xf numFmtId="0" fontId="10" fillId="33" borderId="0" xfId="57" applyNumberFormat="1" applyFont="1" applyFill="1" applyAlignment="1">
      <alignment/>
      <protection/>
    </xf>
    <xf numFmtId="0" fontId="10" fillId="33" borderId="0" xfId="57" applyNumberFormat="1" applyFont="1" applyFill="1" applyAlignment="1" applyProtection="1">
      <alignment/>
      <protection locked="0"/>
    </xf>
    <xf numFmtId="0" fontId="10" fillId="33" borderId="11" xfId="57" applyNumberFormat="1" applyFont="1" applyFill="1" applyBorder="1" applyAlignment="1">
      <alignment/>
      <protection/>
    </xf>
    <xf numFmtId="3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10" fillId="0" borderId="0" xfId="0" applyNumberFormat="1" applyFont="1" applyAlignment="1">
      <alignment horizontal="right"/>
    </xf>
    <xf numFmtId="3" fontId="10" fillId="33" borderId="0" xfId="0" applyNumberFormat="1" applyFont="1" applyFill="1" applyAlignment="1" applyProtection="1">
      <alignment horizontal="right"/>
      <protection locked="0"/>
    </xf>
    <xf numFmtId="165" fontId="10" fillId="33" borderId="0" xfId="0" applyNumberFormat="1" applyFont="1" applyFill="1" applyAlignment="1" applyProtection="1">
      <alignment horizontal="right"/>
      <protection locked="0"/>
    </xf>
    <xf numFmtId="164" fontId="10" fillId="33" borderId="0" xfId="0" applyNumberFormat="1" applyFont="1" applyFill="1" applyAlignment="1" applyProtection="1">
      <alignment horizontal="left" wrapText="1"/>
      <protection locked="0"/>
    </xf>
    <xf numFmtId="164" fontId="10" fillId="33" borderId="0" xfId="57" applyNumberFormat="1" applyFont="1" applyFill="1" applyAlignment="1" applyProtection="1">
      <alignment horizontal="left" wrapText="1"/>
      <protection locked="0"/>
    </xf>
    <xf numFmtId="164" fontId="5" fillId="33" borderId="0" xfId="53" applyNumberFormat="1" applyFill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1.6640625" defaultRowHeight="15"/>
  <cols>
    <col min="1" max="1" width="18.6640625" style="1" customWidth="1"/>
    <col min="2" max="5" width="14.77734375" style="1" customWidth="1"/>
    <col min="6" max="16384" width="11.6640625" style="1" customWidth="1"/>
  </cols>
  <sheetData>
    <row r="1" spans="1:8" ht="23.25">
      <c r="A1" s="9" t="s">
        <v>74</v>
      </c>
      <c r="B1" s="6"/>
      <c r="C1" s="7"/>
      <c r="D1" s="8"/>
      <c r="E1" s="8"/>
      <c r="F1" s="8"/>
      <c r="G1" s="8"/>
      <c r="H1" s="8"/>
    </row>
    <row r="2" spans="1:8" ht="23.25">
      <c r="A2" s="9" t="s">
        <v>80</v>
      </c>
      <c r="B2" s="6"/>
      <c r="C2" s="7"/>
      <c r="D2" s="8"/>
      <c r="E2" s="8"/>
      <c r="F2" s="8"/>
      <c r="G2" s="8"/>
      <c r="H2" s="8"/>
    </row>
    <row r="3" spans="1:8" ht="15.75">
      <c r="A3" s="8" t="s">
        <v>0</v>
      </c>
      <c r="B3" s="8"/>
      <c r="C3" s="8"/>
      <c r="D3" s="8"/>
      <c r="E3" s="8"/>
      <c r="F3" s="8"/>
      <c r="G3" s="8"/>
      <c r="H3" s="8"/>
    </row>
    <row r="4" spans="1:8" ht="29.25">
      <c r="A4" s="10" t="s">
        <v>12</v>
      </c>
      <c r="B4" s="26" t="s">
        <v>75</v>
      </c>
      <c r="C4" s="26" t="s">
        <v>77</v>
      </c>
      <c r="D4" s="26" t="s">
        <v>78</v>
      </c>
      <c r="E4" s="26" t="s">
        <v>79</v>
      </c>
      <c r="F4" s="11"/>
      <c r="G4" s="11"/>
      <c r="H4" s="11"/>
    </row>
    <row r="5" spans="1:8" ht="15.75">
      <c r="A5" s="13"/>
      <c r="B5" s="11"/>
      <c r="C5" s="14"/>
      <c r="D5" s="11"/>
      <c r="E5" s="11"/>
      <c r="F5" s="11"/>
      <c r="G5" s="11"/>
      <c r="H5" s="11"/>
    </row>
    <row r="6" spans="1:8" ht="15.75">
      <c r="A6" s="12" t="s">
        <v>1</v>
      </c>
      <c r="B6" s="14">
        <f>+B22+B36+B48+B59+B66+B74+B91</f>
        <v>90000</v>
      </c>
      <c r="C6" s="14">
        <f>+C22+C36+C48+C59+C66+C74+C91</f>
        <v>60000</v>
      </c>
      <c r="D6" s="16">
        <v>55</v>
      </c>
      <c r="E6" s="14">
        <f>+E22+E36+E48+E59+E66+E74+E91</f>
        <v>3300000</v>
      </c>
      <c r="F6" s="11"/>
      <c r="G6" s="11"/>
      <c r="H6" s="11"/>
    </row>
    <row r="7" spans="1:8" ht="15.75">
      <c r="A7" s="11"/>
      <c r="B7" s="15"/>
      <c r="C7" s="15"/>
      <c r="D7" s="16"/>
      <c r="E7" s="15"/>
      <c r="F7" s="11"/>
      <c r="G7" s="11"/>
      <c r="H7" s="11"/>
    </row>
    <row r="8" spans="1:8" ht="15.75">
      <c r="A8" s="11" t="s">
        <v>7</v>
      </c>
      <c r="B8" s="17" t="s">
        <v>3</v>
      </c>
      <c r="C8" s="17" t="s">
        <v>3</v>
      </c>
      <c r="D8" s="18" t="s">
        <v>3</v>
      </c>
      <c r="E8" s="17" t="s">
        <v>3</v>
      </c>
      <c r="F8" s="11"/>
      <c r="G8" s="11"/>
      <c r="H8" s="11"/>
    </row>
    <row r="9" spans="1:8" ht="15.75">
      <c r="A9" s="19" t="s">
        <v>8</v>
      </c>
      <c r="B9" s="17" t="s">
        <v>2</v>
      </c>
      <c r="C9" s="17" t="s">
        <v>2</v>
      </c>
      <c r="D9" s="17" t="s">
        <v>2</v>
      </c>
      <c r="E9" s="17" t="s">
        <v>2</v>
      </c>
      <c r="F9" s="11"/>
      <c r="G9" s="11"/>
      <c r="H9" s="11"/>
    </row>
    <row r="10" spans="1:8" ht="15.75">
      <c r="A10" s="19" t="s">
        <v>9</v>
      </c>
      <c r="B10" s="17" t="s">
        <v>2</v>
      </c>
      <c r="C10" s="17" t="s">
        <v>2</v>
      </c>
      <c r="D10" s="17" t="s">
        <v>2</v>
      </c>
      <c r="E10" s="17" t="s">
        <v>2</v>
      </c>
      <c r="F10" s="15"/>
      <c r="G10" s="11"/>
      <c r="H10" s="11"/>
    </row>
    <row r="11" spans="1:8" ht="15.75">
      <c r="A11" s="20" t="s">
        <v>10</v>
      </c>
      <c r="B11" s="17" t="s">
        <v>2</v>
      </c>
      <c r="C11" s="17" t="s">
        <v>2</v>
      </c>
      <c r="D11" s="17" t="s">
        <v>2</v>
      </c>
      <c r="E11" s="17" t="s">
        <v>2</v>
      </c>
      <c r="F11" s="15"/>
      <c r="G11" s="11"/>
      <c r="H11" s="11"/>
    </row>
    <row r="12" spans="1:8" ht="15.75">
      <c r="A12" s="20" t="s">
        <v>13</v>
      </c>
      <c r="B12" s="17" t="s">
        <v>3</v>
      </c>
      <c r="C12" s="17" t="s">
        <v>3</v>
      </c>
      <c r="D12" s="18" t="s">
        <v>3</v>
      </c>
      <c r="E12" s="17" t="s">
        <v>3</v>
      </c>
      <c r="F12" s="11"/>
      <c r="G12" s="11"/>
      <c r="H12" s="11"/>
    </row>
    <row r="13" spans="1:8" ht="15.75">
      <c r="A13" s="11"/>
      <c r="B13" s="15"/>
      <c r="C13" s="15"/>
      <c r="D13" s="16"/>
      <c r="E13" s="15"/>
      <c r="F13" s="11"/>
      <c r="G13" s="11"/>
      <c r="H13" s="11"/>
    </row>
    <row r="14" spans="1:8" ht="15.75">
      <c r="A14" s="11" t="s">
        <v>11</v>
      </c>
      <c r="B14" s="17" t="s">
        <v>3</v>
      </c>
      <c r="C14" s="17" t="s">
        <v>3</v>
      </c>
      <c r="D14" s="18" t="s">
        <v>3</v>
      </c>
      <c r="E14" s="17" t="s">
        <v>3</v>
      </c>
      <c r="F14" s="11"/>
      <c r="G14" s="11"/>
      <c r="H14" s="11"/>
    </row>
    <row r="15" spans="1:8" ht="15.75">
      <c r="A15" s="19" t="s">
        <v>14</v>
      </c>
      <c r="B15" s="17" t="s">
        <v>2</v>
      </c>
      <c r="C15" s="17" t="s">
        <v>2</v>
      </c>
      <c r="D15" s="18" t="s">
        <v>2</v>
      </c>
      <c r="E15" s="17" t="s">
        <v>2</v>
      </c>
      <c r="F15" s="11"/>
      <c r="G15" s="11"/>
      <c r="H15" s="11"/>
    </row>
    <row r="16" spans="1:8" ht="15.75">
      <c r="A16" s="19" t="s">
        <v>15</v>
      </c>
      <c r="B16" s="17" t="s">
        <v>2</v>
      </c>
      <c r="C16" s="17" t="s">
        <v>2</v>
      </c>
      <c r="D16" s="18" t="s">
        <v>2</v>
      </c>
      <c r="E16" s="17" t="s">
        <v>2</v>
      </c>
      <c r="F16" s="11"/>
      <c r="G16" s="11"/>
      <c r="H16" s="11"/>
    </row>
    <row r="17" spans="1:8" ht="15.75">
      <c r="A17" s="19" t="s">
        <v>16</v>
      </c>
      <c r="B17" s="17" t="s">
        <v>2</v>
      </c>
      <c r="C17" s="17" t="s">
        <v>2</v>
      </c>
      <c r="D17" s="18" t="s">
        <v>2</v>
      </c>
      <c r="E17" s="17" t="s">
        <v>2</v>
      </c>
      <c r="F17" s="11"/>
      <c r="G17" s="11"/>
      <c r="H17" s="11"/>
    </row>
    <row r="18" spans="1:8" ht="15.75">
      <c r="A18" s="20" t="s">
        <v>17</v>
      </c>
      <c r="B18" s="17" t="s">
        <v>2</v>
      </c>
      <c r="C18" s="17" t="s">
        <v>2</v>
      </c>
      <c r="D18" s="18" t="s">
        <v>2</v>
      </c>
      <c r="E18" s="17" t="s">
        <v>2</v>
      </c>
      <c r="F18" s="11"/>
      <c r="G18" s="11"/>
      <c r="H18" s="11"/>
    </row>
    <row r="19" spans="1:8" ht="15.75">
      <c r="A19" s="20" t="s">
        <v>18</v>
      </c>
      <c r="B19" s="17" t="s">
        <v>2</v>
      </c>
      <c r="C19" s="17" t="s">
        <v>2</v>
      </c>
      <c r="D19" s="18" t="s">
        <v>2</v>
      </c>
      <c r="E19" s="17" t="s">
        <v>2</v>
      </c>
      <c r="F19" s="11"/>
      <c r="G19" s="11"/>
      <c r="H19" s="11"/>
    </row>
    <row r="20" spans="1:8" ht="15.75">
      <c r="A20" s="20" t="s">
        <v>13</v>
      </c>
      <c r="B20" s="17" t="s">
        <v>3</v>
      </c>
      <c r="C20" s="17" t="s">
        <v>3</v>
      </c>
      <c r="D20" s="18" t="s">
        <v>3</v>
      </c>
      <c r="E20" s="17" t="s">
        <v>3</v>
      </c>
      <c r="F20" s="11"/>
      <c r="G20" s="11"/>
      <c r="H20" s="11"/>
    </row>
    <row r="21" spans="1:8" ht="15.75">
      <c r="A21" s="11"/>
      <c r="B21" s="15"/>
      <c r="C21" s="15"/>
      <c r="D21" s="16"/>
      <c r="E21" s="15"/>
      <c r="F21" s="11"/>
      <c r="G21" s="11"/>
      <c r="H21" s="11"/>
    </row>
    <row r="22" spans="1:8" ht="15.75">
      <c r="A22" s="11" t="s">
        <v>19</v>
      </c>
      <c r="B22" s="15">
        <f>SUM(B23:B34)</f>
        <v>21400</v>
      </c>
      <c r="C22" s="15">
        <f>SUM(C23:C34)</f>
        <v>13700</v>
      </c>
      <c r="D22" s="16">
        <v>51.5</v>
      </c>
      <c r="E22" s="15">
        <f>SUM(E23:E34)</f>
        <v>706000</v>
      </c>
      <c r="F22" s="11"/>
      <c r="G22" s="11"/>
      <c r="H22" s="11"/>
    </row>
    <row r="23" spans="1:8" ht="15.75">
      <c r="A23" s="19" t="s">
        <v>20</v>
      </c>
      <c r="B23" s="17">
        <v>3800</v>
      </c>
      <c r="C23" s="17">
        <v>3130</v>
      </c>
      <c r="D23" s="18">
        <v>35.5</v>
      </c>
      <c r="E23" s="17">
        <v>111000</v>
      </c>
      <c r="F23" s="15"/>
      <c r="G23" s="11"/>
      <c r="H23" s="11"/>
    </row>
    <row r="24" spans="1:8" ht="15.75">
      <c r="A24" s="19" t="s">
        <v>21</v>
      </c>
      <c r="B24" s="17">
        <v>1300</v>
      </c>
      <c r="C24" s="17">
        <v>680</v>
      </c>
      <c r="D24" s="18">
        <v>56.9</v>
      </c>
      <c r="E24" s="17">
        <v>38700</v>
      </c>
      <c r="F24" s="11"/>
      <c r="G24" s="11"/>
      <c r="H24" s="11"/>
    </row>
    <row r="25" spans="1:8" ht="15.75">
      <c r="A25" s="19" t="s">
        <v>22</v>
      </c>
      <c r="B25" s="17" t="s">
        <v>2</v>
      </c>
      <c r="C25" s="17" t="s">
        <v>2</v>
      </c>
      <c r="D25" s="18" t="s">
        <v>2</v>
      </c>
      <c r="E25" s="17" t="s">
        <v>2</v>
      </c>
      <c r="F25" s="11"/>
      <c r="G25" s="11"/>
      <c r="H25" s="11"/>
    </row>
    <row r="26" spans="1:8" ht="15.75">
      <c r="A26" s="19" t="s">
        <v>23</v>
      </c>
      <c r="B26" s="17" t="s">
        <v>2</v>
      </c>
      <c r="C26" s="17" t="s">
        <v>2</v>
      </c>
      <c r="D26" s="18" t="s">
        <v>2</v>
      </c>
      <c r="E26" s="17" t="s">
        <v>2</v>
      </c>
      <c r="F26" s="11"/>
      <c r="G26" s="11"/>
      <c r="H26" s="11"/>
    </row>
    <row r="27" spans="1:8" ht="15.75">
      <c r="A27" s="19" t="s">
        <v>24</v>
      </c>
      <c r="B27" s="15">
        <v>2800</v>
      </c>
      <c r="C27" s="15">
        <v>2310</v>
      </c>
      <c r="D27" s="16">
        <v>42.5</v>
      </c>
      <c r="E27" s="15">
        <v>98100</v>
      </c>
      <c r="F27" s="11"/>
      <c r="G27" s="11"/>
      <c r="H27" s="11"/>
    </row>
    <row r="28" spans="1:8" ht="15.75">
      <c r="A28" s="19" t="s">
        <v>25</v>
      </c>
      <c r="B28" s="15">
        <v>2000</v>
      </c>
      <c r="C28" s="15">
        <v>1310</v>
      </c>
      <c r="D28" s="16">
        <v>54</v>
      </c>
      <c r="E28" s="15">
        <v>70700</v>
      </c>
      <c r="F28" s="11"/>
      <c r="G28" s="11"/>
      <c r="H28" s="11"/>
    </row>
    <row r="29" spans="1:8" ht="15.75">
      <c r="A29" s="19" t="s">
        <v>26</v>
      </c>
      <c r="B29" s="17">
        <v>900</v>
      </c>
      <c r="C29" s="17">
        <v>180</v>
      </c>
      <c r="D29" s="18">
        <v>44.4</v>
      </c>
      <c r="E29" s="17">
        <v>8000</v>
      </c>
      <c r="F29" s="11"/>
      <c r="G29" s="11"/>
      <c r="H29" s="11"/>
    </row>
    <row r="30" spans="1:8" ht="15.75">
      <c r="A30" s="20" t="s">
        <v>27</v>
      </c>
      <c r="B30" s="15">
        <v>2200</v>
      </c>
      <c r="C30" s="15">
        <v>740</v>
      </c>
      <c r="D30" s="16">
        <v>56.9</v>
      </c>
      <c r="E30" s="15">
        <v>42100</v>
      </c>
      <c r="F30" s="11"/>
      <c r="G30" s="11"/>
      <c r="H30" s="11"/>
    </row>
    <row r="31" spans="1:8" ht="15.75">
      <c r="A31" s="20" t="s">
        <v>28</v>
      </c>
      <c r="B31" s="17">
        <v>1200</v>
      </c>
      <c r="C31" s="17">
        <v>490</v>
      </c>
      <c r="D31" s="18">
        <v>66.7</v>
      </c>
      <c r="E31" s="17">
        <v>32700</v>
      </c>
      <c r="F31" s="11"/>
      <c r="G31" s="11"/>
      <c r="H31" s="11"/>
    </row>
    <row r="32" spans="1:8" ht="15.75">
      <c r="A32" s="20" t="s">
        <v>29</v>
      </c>
      <c r="B32" s="17">
        <v>3500</v>
      </c>
      <c r="C32" s="17">
        <v>2770</v>
      </c>
      <c r="D32" s="18">
        <v>69.7</v>
      </c>
      <c r="E32" s="17">
        <v>193000</v>
      </c>
      <c r="F32" s="11"/>
      <c r="G32" s="11"/>
      <c r="H32" s="11"/>
    </row>
    <row r="33" spans="1:8" ht="15.75">
      <c r="A33" s="20" t="s">
        <v>30</v>
      </c>
      <c r="B33" s="15">
        <v>800</v>
      </c>
      <c r="C33" s="15">
        <v>550</v>
      </c>
      <c r="D33" s="16">
        <v>46.9</v>
      </c>
      <c r="E33" s="15">
        <v>25800</v>
      </c>
      <c r="F33" s="11"/>
      <c r="G33" s="11"/>
      <c r="H33" s="11"/>
    </row>
    <row r="34" spans="1:8" ht="15.75">
      <c r="A34" s="20" t="s">
        <v>13</v>
      </c>
      <c r="B34" s="17">
        <v>2900</v>
      </c>
      <c r="C34" s="17">
        <v>1540</v>
      </c>
      <c r="D34" s="18">
        <v>55.8</v>
      </c>
      <c r="E34" s="17">
        <v>85900</v>
      </c>
      <c r="F34" s="11"/>
      <c r="G34" s="11"/>
      <c r="H34" s="11"/>
    </row>
    <row r="35" spans="1:8" ht="15.75">
      <c r="A35" s="11"/>
      <c r="B35" s="15"/>
      <c r="C35" s="15"/>
      <c r="D35" s="16"/>
      <c r="E35" s="15"/>
      <c r="F35" s="11"/>
      <c r="G35" s="11"/>
      <c r="H35" s="11"/>
    </row>
    <row r="36" spans="1:8" ht="15.75">
      <c r="A36" s="11" t="s">
        <v>31</v>
      </c>
      <c r="B36" s="15">
        <f>SUM(B37:B46)</f>
        <v>22500</v>
      </c>
      <c r="C36" s="15">
        <f>SUM(C37:C46)</f>
        <v>15200</v>
      </c>
      <c r="D36" s="16">
        <v>56.2</v>
      </c>
      <c r="E36" s="15">
        <f>SUM(E37:E46)</f>
        <v>854000</v>
      </c>
      <c r="F36" s="11"/>
      <c r="G36" s="11"/>
      <c r="H36" s="11"/>
    </row>
    <row r="37" spans="1:8" ht="15.75">
      <c r="A37" s="19" t="s">
        <v>32</v>
      </c>
      <c r="B37" s="15">
        <v>2500</v>
      </c>
      <c r="C37" s="15">
        <v>1910</v>
      </c>
      <c r="D37" s="16">
        <v>53.4</v>
      </c>
      <c r="E37" s="15">
        <v>102000</v>
      </c>
      <c r="F37" s="11"/>
      <c r="G37" s="11"/>
      <c r="H37" s="11"/>
    </row>
    <row r="38" spans="1:8" ht="15.75">
      <c r="A38" s="19" t="s">
        <v>33</v>
      </c>
      <c r="B38" s="15">
        <v>1700</v>
      </c>
      <c r="C38" s="15">
        <v>990</v>
      </c>
      <c r="D38" s="16">
        <v>51.9</v>
      </c>
      <c r="E38" s="15">
        <v>51400</v>
      </c>
      <c r="F38" s="11"/>
      <c r="G38" s="11"/>
      <c r="H38" s="11"/>
    </row>
    <row r="39" spans="1:8" ht="15.75">
      <c r="A39" s="19" t="s">
        <v>34</v>
      </c>
      <c r="B39" s="17" t="s">
        <v>2</v>
      </c>
      <c r="C39" s="17" t="s">
        <v>2</v>
      </c>
      <c r="D39" s="18" t="s">
        <v>2</v>
      </c>
      <c r="E39" s="17" t="s">
        <v>2</v>
      </c>
      <c r="F39" s="11"/>
      <c r="G39" s="11"/>
      <c r="H39" s="11"/>
    </row>
    <row r="40" spans="1:8" ht="15.75">
      <c r="A40" s="19" t="s">
        <v>35</v>
      </c>
      <c r="B40" s="17" t="s">
        <v>2</v>
      </c>
      <c r="C40" s="17" t="s">
        <v>2</v>
      </c>
      <c r="D40" s="17" t="s">
        <v>2</v>
      </c>
      <c r="E40" s="17" t="s">
        <v>2</v>
      </c>
      <c r="F40" s="11"/>
      <c r="G40" s="11"/>
      <c r="H40" s="11"/>
    </row>
    <row r="41" spans="1:8" ht="15.75">
      <c r="A41" s="19" t="s">
        <v>36</v>
      </c>
      <c r="B41" s="15">
        <v>3800</v>
      </c>
      <c r="C41" s="15">
        <v>2750</v>
      </c>
      <c r="D41" s="16">
        <v>62.5</v>
      </c>
      <c r="E41" s="15">
        <v>172000</v>
      </c>
      <c r="F41" s="11"/>
      <c r="G41" s="11"/>
      <c r="H41" s="11"/>
    </row>
    <row r="42" spans="1:8" ht="15.75">
      <c r="A42" s="19" t="s">
        <v>37</v>
      </c>
      <c r="B42" s="17">
        <v>4600</v>
      </c>
      <c r="C42" s="17">
        <v>2070</v>
      </c>
      <c r="D42" s="18">
        <v>52.7</v>
      </c>
      <c r="E42" s="17">
        <v>109000</v>
      </c>
      <c r="F42" s="11"/>
      <c r="G42" s="11"/>
      <c r="H42" s="11"/>
    </row>
    <row r="43" spans="1:8" ht="15.75">
      <c r="A43" s="19" t="s">
        <v>38</v>
      </c>
      <c r="B43" s="17">
        <v>3500</v>
      </c>
      <c r="C43" s="17">
        <v>3060</v>
      </c>
      <c r="D43" s="18">
        <v>53.9</v>
      </c>
      <c r="E43" s="17">
        <v>165000</v>
      </c>
      <c r="F43" s="11"/>
      <c r="G43" s="11"/>
      <c r="H43" s="11"/>
    </row>
    <row r="44" spans="1:8" ht="15.75">
      <c r="A44" s="19" t="s">
        <v>39</v>
      </c>
      <c r="B44" s="17" t="s">
        <v>2</v>
      </c>
      <c r="C44" s="17" t="s">
        <v>2</v>
      </c>
      <c r="D44" s="18" t="s">
        <v>2</v>
      </c>
      <c r="E44" s="17" t="s">
        <v>2</v>
      </c>
      <c r="F44" s="11"/>
      <c r="G44" s="11"/>
      <c r="H44" s="11"/>
    </row>
    <row r="45" spans="1:8" ht="15.75">
      <c r="A45" s="19" t="s">
        <v>40</v>
      </c>
      <c r="B45" s="15">
        <v>2400</v>
      </c>
      <c r="C45" s="15">
        <v>1540</v>
      </c>
      <c r="D45" s="16">
        <v>64.9</v>
      </c>
      <c r="E45" s="15">
        <v>100000</v>
      </c>
      <c r="F45" s="11"/>
      <c r="G45" s="11"/>
      <c r="H45" s="11"/>
    </row>
    <row r="46" spans="1:8" ht="15.75">
      <c r="A46" s="20" t="s">
        <v>13</v>
      </c>
      <c r="B46" s="17">
        <v>4000</v>
      </c>
      <c r="C46" s="17">
        <v>2880</v>
      </c>
      <c r="D46" s="18">
        <v>53.7</v>
      </c>
      <c r="E46" s="17">
        <v>154600</v>
      </c>
      <c r="F46" s="11"/>
      <c r="G46" s="11"/>
      <c r="H46" s="11"/>
    </row>
    <row r="47" spans="1:8" ht="15.75">
      <c r="A47" s="11"/>
      <c r="B47" s="15"/>
      <c r="C47" s="15"/>
      <c r="D47" s="16"/>
      <c r="E47" s="15"/>
      <c r="F47" s="11"/>
      <c r="G47" s="11"/>
      <c r="H47" s="11"/>
    </row>
    <row r="48" spans="1:8" ht="15.75">
      <c r="A48" s="11" t="s">
        <v>41</v>
      </c>
      <c r="B48" s="15">
        <f>SUM(B49:B57)</f>
        <v>7800</v>
      </c>
      <c r="C48" s="15">
        <f>SUM(C49:C57)</f>
        <v>1990</v>
      </c>
      <c r="D48" s="18">
        <v>47.4</v>
      </c>
      <c r="E48" s="15">
        <f>SUM(E49:E57)</f>
        <v>94400</v>
      </c>
      <c r="F48" s="11"/>
      <c r="G48" s="11"/>
      <c r="H48" s="11"/>
    </row>
    <row r="49" spans="1:8" ht="15.75">
      <c r="A49" s="19" t="s">
        <v>42</v>
      </c>
      <c r="B49" s="17" t="s">
        <v>2</v>
      </c>
      <c r="C49" s="17" t="s">
        <v>2</v>
      </c>
      <c r="D49" s="18" t="s">
        <v>2</v>
      </c>
      <c r="E49" s="17" t="s">
        <v>2</v>
      </c>
      <c r="F49" s="11"/>
      <c r="G49" s="11"/>
      <c r="H49" s="11"/>
    </row>
    <row r="50" spans="1:8" ht="15.75">
      <c r="A50" s="19" t="s">
        <v>43</v>
      </c>
      <c r="B50" s="17" t="s">
        <v>2</v>
      </c>
      <c r="C50" s="17" t="s">
        <v>2</v>
      </c>
      <c r="D50" s="18" t="s">
        <v>2</v>
      </c>
      <c r="E50" s="17" t="s">
        <v>2</v>
      </c>
      <c r="F50" s="11"/>
      <c r="G50" s="11"/>
      <c r="H50" s="11"/>
    </row>
    <row r="51" spans="1:8" ht="15.75">
      <c r="A51" s="19" t="s">
        <v>44</v>
      </c>
      <c r="B51" s="17">
        <v>1200</v>
      </c>
      <c r="C51" s="17">
        <v>650</v>
      </c>
      <c r="D51" s="18">
        <v>50.8</v>
      </c>
      <c r="E51" s="17">
        <v>33000</v>
      </c>
      <c r="F51" s="11"/>
      <c r="G51" s="11"/>
      <c r="H51" s="11"/>
    </row>
    <row r="52" spans="1:8" ht="15.75">
      <c r="A52" s="20" t="s">
        <v>45</v>
      </c>
      <c r="B52" s="17" t="s">
        <v>2</v>
      </c>
      <c r="C52" s="17" t="s">
        <v>2</v>
      </c>
      <c r="D52" s="18" t="s">
        <v>2</v>
      </c>
      <c r="E52" s="17" t="s">
        <v>2</v>
      </c>
      <c r="F52" s="11"/>
      <c r="G52" s="11"/>
      <c r="H52" s="11"/>
    </row>
    <row r="53" spans="1:8" ht="15.75">
      <c r="A53" s="20" t="s">
        <v>46</v>
      </c>
      <c r="B53" s="17" t="s">
        <v>2</v>
      </c>
      <c r="C53" s="17" t="s">
        <v>2</v>
      </c>
      <c r="D53" s="18" t="s">
        <v>2</v>
      </c>
      <c r="E53" s="17" t="s">
        <v>2</v>
      </c>
      <c r="F53" s="11"/>
      <c r="G53" s="11"/>
      <c r="H53" s="11"/>
    </row>
    <row r="54" spans="1:8" ht="15.75">
      <c r="A54" s="20" t="s">
        <v>47</v>
      </c>
      <c r="B54" s="17" t="s">
        <v>2</v>
      </c>
      <c r="C54" s="17" t="s">
        <v>2</v>
      </c>
      <c r="D54" s="18" t="s">
        <v>2</v>
      </c>
      <c r="E54" s="17" t="s">
        <v>2</v>
      </c>
      <c r="F54" s="11"/>
      <c r="G54" s="11"/>
      <c r="H54" s="11"/>
    </row>
    <row r="55" spans="1:8" ht="15.75">
      <c r="A55" s="20" t="s">
        <v>48</v>
      </c>
      <c r="B55" s="17">
        <v>1200</v>
      </c>
      <c r="C55" s="17">
        <v>450</v>
      </c>
      <c r="D55" s="18">
        <v>44.2</v>
      </c>
      <c r="E55" s="17">
        <v>19900</v>
      </c>
      <c r="F55" s="11"/>
      <c r="G55" s="11"/>
      <c r="H55" s="11"/>
    </row>
    <row r="56" spans="1:8" ht="15.75">
      <c r="A56" s="20" t="s">
        <v>49</v>
      </c>
      <c r="B56" s="17" t="s">
        <v>2</v>
      </c>
      <c r="C56" s="17" t="s">
        <v>2</v>
      </c>
      <c r="D56" s="18" t="s">
        <v>2</v>
      </c>
      <c r="E56" s="17" t="s">
        <v>2</v>
      </c>
      <c r="F56" s="11"/>
      <c r="G56" s="11"/>
      <c r="H56" s="11"/>
    </row>
    <row r="57" spans="1:8" ht="15.75">
      <c r="A57" s="20" t="s">
        <v>13</v>
      </c>
      <c r="B57" s="17">
        <v>5400</v>
      </c>
      <c r="C57" s="17">
        <v>890</v>
      </c>
      <c r="D57" s="18">
        <v>46.6</v>
      </c>
      <c r="E57" s="17">
        <v>41500</v>
      </c>
      <c r="F57" s="11"/>
      <c r="G57" s="11"/>
      <c r="H57" s="11"/>
    </row>
    <row r="58" spans="1:8" ht="15.75">
      <c r="A58" s="11"/>
      <c r="B58" s="15"/>
      <c r="C58" s="15"/>
      <c r="D58" s="16"/>
      <c r="E58" s="15"/>
      <c r="F58" s="11"/>
      <c r="G58" s="11"/>
      <c r="H58" s="11"/>
    </row>
    <row r="59" spans="1:8" ht="15.75">
      <c r="A59" s="11" t="s">
        <v>50</v>
      </c>
      <c r="B59" s="15">
        <f>SUM(B60:B64)</f>
        <v>24100</v>
      </c>
      <c r="C59" s="15">
        <f>SUM(C60:C64)</f>
        <v>20400</v>
      </c>
      <c r="D59" s="16">
        <v>56.4</v>
      </c>
      <c r="E59" s="15">
        <f>SUM(E60:E64)</f>
        <v>1150000</v>
      </c>
      <c r="F59" s="11"/>
      <c r="G59" s="11"/>
      <c r="H59" s="11"/>
    </row>
    <row r="60" spans="1:8" ht="15.75">
      <c r="A60" s="19" t="s">
        <v>51</v>
      </c>
      <c r="B60" s="17" t="s">
        <v>2</v>
      </c>
      <c r="C60" s="17" t="s">
        <v>2</v>
      </c>
      <c r="D60" s="18" t="s">
        <v>2</v>
      </c>
      <c r="E60" s="17" t="s">
        <v>2</v>
      </c>
      <c r="F60" s="11"/>
      <c r="G60" s="11"/>
      <c r="H60" s="11"/>
    </row>
    <row r="61" spans="1:8" ht="15.75">
      <c r="A61" s="19" t="s">
        <v>52</v>
      </c>
      <c r="B61" s="17" t="s">
        <v>2</v>
      </c>
      <c r="C61" s="17" t="s">
        <v>2</v>
      </c>
      <c r="D61" s="18" t="s">
        <v>2</v>
      </c>
      <c r="E61" s="17" t="s">
        <v>2</v>
      </c>
      <c r="F61" s="11"/>
      <c r="G61" s="11"/>
      <c r="H61" s="11"/>
    </row>
    <row r="62" spans="1:8" ht="15.75">
      <c r="A62" s="19" t="s">
        <v>53</v>
      </c>
      <c r="B62" s="17" t="s">
        <v>2</v>
      </c>
      <c r="C62" s="17" t="s">
        <v>2</v>
      </c>
      <c r="D62" s="18" t="s">
        <v>2</v>
      </c>
      <c r="E62" s="17" t="s">
        <v>2</v>
      </c>
      <c r="F62" s="11"/>
      <c r="G62" s="11"/>
      <c r="H62" s="11"/>
    </row>
    <row r="63" spans="1:8" ht="15.75">
      <c r="A63" s="20" t="s">
        <v>54</v>
      </c>
      <c r="B63" s="17">
        <v>12200</v>
      </c>
      <c r="C63" s="17">
        <v>11000</v>
      </c>
      <c r="D63" s="18">
        <v>56.3</v>
      </c>
      <c r="E63" s="17">
        <v>619000</v>
      </c>
      <c r="F63" s="11"/>
      <c r="G63" s="11"/>
      <c r="H63" s="11"/>
    </row>
    <row r="64" spans="1:8" ht="15.75">
      <c r="A64" s="20" t="s">
        <v>13</v>
      </c>
      <c r="B64" s="15">
        <v>11900</v>
      </c>
      <c r="C64" s="15">
        <v>9400</v>
      </c>
      <c r="D64" s="16">
        <v>56.5</v>
      </c>
      <c r="E64" s="15">
        <v>531000</v>
      </c>
      <c r="F64" s="11"/>
      <c r="G64" s="11"/>
      <c r="H64" s="11"/>
    </row>
    <row r="65" spans="1:8" ht="15.75">
      <c r="A65" s="11"/>
      <c r="B65" s="15"/>
      <c r="C65" s="15"/>
      <c r="D65" s="16"/>
      <c r="E65" s="15"/>
      <c r="F65" s="11"/>
      <c r="G65" s="11"/>
      <c r="H65" s="11"/>
    </row>
    <row r="66" spans="1:8" ht="15.75">
      <c r="A66" s="11" t="s">
        <v>55</v>
      </c>
      <c r="B66" s="15">
        <f>SUM(B67:B72)</f>
        <v>4600</v>
      </c>
      <c r="C66" s="15">
        <f>SUM(C67:C72)</f>
        <v>2800</v>
      </c>
      <c r="D66" s="16">
        <v>53.9</v>
      </c>
      <c r="E66" s="15">
        <f>SUM(E67:E72)</f>
        <v>151000</v>
      </c>
      <c r="F66" s="11"/>
      <c r="G66" s="11"/>
      <c r="H66" s="11"/>
    </row>
    <row r="67" spans="1:8" ht="15.75">
      <c r="A67" s="19" t="s">
        <v>56</v>
      </c>
      <c r="B67" s="17">
        <v>600</v>
      </c>
      <c r="C67" s="17">
        <v>150</v>
      </c>
      <c r="D67" s="18">
        <v>56</v>
      </c>
      <c r="E67" s="17">
        <v>8400</v>
      </c>
      <c r="F67" s="11"/>
      <c r="G67" s="11"/>
      <c r="H67" s="11"/>
    </row>
    <row r="68" spans="1:8" ht="15.75">
      <c r="A68" s="19" t="s">
        <v>57</v>
      </c>
      <c r="B68" s="17" t="s">
        <v>2</v>
      </c>
      <c r="C68" s="17" t="s">
        <v>2</v>
      </c>
      <c r="D68" s="18" t="s">
        <v>2</v>
      </c>
      <c r="E68" s="17" t="s">
        <v>2</v>
      </c>
      <c r="F68" s="11"/>
      <c r="G68" s="11"/>
      <c r="H68" s="11"/>
    </row>
    <row r="69" spans="1:8" ht="15.75">
      <c r="A69" s="20" t="s">
        <v>58</v>
      </c>
      <c r="B69" s="17" t="s">
        <v>2</v>
      </c>
      <c r="C69" s="17" t="s">
        <v>2</v>
      </c>
      <c r="D69" s="18" t="s">
        <v>2</v>
      </c>
      <c r="E69" s="17" t="s">
        <v>2</v>
      </c>
      <c r="F69" s="11"/>
      <c r="G69" s="11"/>
      <c r="H69" s="11"/>
    </row>
    <row r="70" spans="1:8" ht="15.75">
      <c r="A70" s="20" t="s">
        <v>59</v>
      </c>
      <c r="B70" s="17">
        <v>1100</v>
      </c>
      <c r="C70" s="17">
        <v>750</v>
      </c>
      <c r="D70" s="18">
        <v>51.1</v>
      </c>
      <c r="E70" s="17">
        <v>38500</v>
      </c>
      <c r="F70" s="11"/>
      <c r="G70" s="11"/>
      <c r="H70" s="11"/>
    </row>
    <row r="71" spans="1:8" ht="15.75">
      <c r="A71" s="20" t="s">
        <v>60</v>
      </c>
      <c r="B71" s="17">
        <v>2200</v>
      </c>
      <c r="C71" s="17">
        <v>1540</v>
      </c>
      <c r="D71" s="18">
        <v>59.4</v>
      </c>
      <c r="E71" s="17">
        <v>91400</v>
      </c>
      <c r="F71" s="11"/>
      <c r="G71" s="11"/>
      <c r="H71" s="11"/>
    </row>
    <row r="72" spans="1:8" ht="15.75">
      <c r="A72" s="20" t="s">
        <v>13</v>
      </c>
      <c r="B72" s="15">
        <v>700</v>
      </c>
      <c r="C72" s="15">
        <v>360</v>
      </c>
      <c r="D72" s="16">
        <v>35.3</v>
      </c>
      <c r="E72" s="15">
        <v>12700</v>
      </c>
      <c r="F72" s="11"/>
      <c r="G72" s="11"/>
      <c r="H72" s="11"/>
    </row>
    <row r="73" spans="1:8" ht="15.75">
      <c r="A73" s="11"/>
      <c r="B73" s="15"/>
      <c r="C73" s="15"/>
      <c r="D73" s="16"/>
      <c r="E73" s="15"/>
      <c r="F73" s="11"/>
      <c r="G73" s="11"/>
      <c r="H73" s="11"/>
    </row>
    <row r="74" spans="1:8" ht="15.75">
      <c r="A74" s="11" t="s">
        <v>61</v>
      </c>
      <c r="B74" s="15">
        <f>SUM(B75:B85)</f>
        <v>2000</v>
      </c>
      <c r="C74" s="15">
        <f>SUM(C75:C85)</f>
        <v>1420</v>
      </c>
      <c r="D74" s="16">
        <v>46.3</v>
      </c>
      <c r="E74" s="15">
        <f>SUM(E75:E85)</f>
        <v>65700</v>
      </c>
      <c r="F74" s="11"/>
      <c r="G74" s="11"/>
      <c r="H74" s="11"/>
    </row>
    <row r="75" spans="1:8" ht="15.75">
      <c r="A75" s="19" t="s">
        <v>62</v>
      </c>
      <c r="B75" s="17">
        <v>600</v>
      </c>
      <c r="C75" s="17">
        <v>500</v>
      </c>
      <c r="D75" s="18">
        <v>55.2</v>
      </c>
      <c r="E75" s="17">
        <v>27600</v>
      </c>
      <c r="F75" s="11"/>
      <c r="G75" s="11"/>
      <c r="H75" s="11"/>
    </row>
    <row r="76" spans="1:8" ht="15.75">
      <c r="A76" s="19" t="s">
        <v>63</v>
      </c>
      <c r="B76" s="17" t="s">
        <v>2</v>
      </c>
      <c r="C76" s="17" t="s">
        <v>2</v>
      </c>
      <c r="D76" s="18" t="s">
        <v>2</v>
      </c>
      <c r="E76" s="17" t="s">
        <v>2</v>
      </c>
      <c r="F76" s="11"/>
      <c r="G76" s="11"/>
      <c r="H76" s="11"/>
    </row>
    <row r="77" spans="1:8" ht="15.75">
      <c r="A77" s="19" t="s">
        <v>64</v>
      </c>
      <c r="B77" s="17" t="s">
        <v>2</v>
      </c>
      <c r="C77" s="17" t="s">
        <v>2</v>
      </c>
      <c r="D77" s="18" t="s">
        <v>2</v>
      </c>
      <c r="E77" s="17" t="s">
        <v>2</v>
      </c>
      <c r="F77" s="11"/>
      <c r="G77" s="11"/>
      <c r="H77" s="11"/>
    </row>
    <row r="78" spans="1:8" ht="15.75">
      <c r="A78" s="19" t="s">
        <v>65</v>
      </c>
      <c r="B78" s="17" t="s">
        <v>2</v>
      </c>
      <c r="C78" s="17" t="s">
        <v>2</v>
      </c>
      <c r="D78" s="18" t="s">
        <v>2</v>
      </c>
      <c r="E78" s="17" t="s">
        <v>2</v>
      </c>
      <c r="F78" s="11"/>
      <c r="G78" s="11"/>
      <c r="H78" s="11"/>
    </row>
    <row r="79" spans="1:8" ht="15.75">
      <c r="A79" s="19" t="s">
        <v>66</v>
      </c>
      <c r="B79" s="17" t="s">
        <v>2</v>
      </c>
      <c r="C79" s="18" t="s">
        <v>2</v>
      </c>
      <c r="D79" s="18" t="s">
        <v>2</v>
      </c>
      <c r="E79" s="17" t="s">
        <v>2</v>
      </c>
      <c r="F79" s="11"/>
      <c r="G79" s="11"/>
      <c r="H79" s="11"/>
    </row>
    <row r="80" spans="1:8" ht="15.75">
      <c r="A80" s="20" t="s">
        <v>67</v>
      </c>
      <c r="B80" s="17" t="s">
        <v>2</v>
      </c>
      <c r="C80" s="17" t="s">
        <v>2</v>
      </c>
      <c r="D80" s="18" t="s">
        <v>2</v>
      </c>
      <c r="E80" s="17" t="s">
        <v>2</v>
      </c>
      <c r="F80" s="11"/>
      <c r="G80" s="11"/>
      <c r="H80" s="11"/>
    </row>
    <row r="81" spans="1:8" ht="15.75">
      <c r="A81" s="20" t="s">
        <v>68</v>
      </c>
      <c r="B81" s="17" t="s">
        <v>2</v>
      </c>
      <c r="C81" s="17" t="s">
        <v>2</v>
      </c>
      <c r="D81" s="18" t="s">
        <v>2</v>
      </c>
      <c r="E81" s="17" t="s">
        <v>2</v>
      </c>
      <c r="F81" s="11"/>
      <c r="G81" s="11"/>
      <c r="H81" s="11"/>
    </row>
    <row r="82" spans="1:8" ht="15.75">
      <c r="A82" s="20" t="s">
        <v>69</v>
      </c>
      <c r="B82" s="17" t="s">
        <v>2</v>
      </c>
      <c r="C82" s="17" t="s">
        <v>2</v>
      </c>
      <c r="D82" s="18" t="s">
        <v>2</v>
      </c>
      <c r="E82" s="17" t="s">
        <v>2</v>
      </c>
      <c r="F82" s="11"/>
      <c r="G82" s="11"/>
      <c r="H82" s="11"/>
    </row>
    <row r="83" spans="1:8" ht="15.75">
      <c r="A83" s="20" t="s">
        <v>70</v>
      </c>
      <c r="B83" s="17" t="s">
        <v>2</v>
      </c>
      <c r="C83" s="17" t="s">
        <v>2</v>
      </c>
      <c r="D83" s="18" t="s">
        <v>2</v>
      </c>
      <c r="E83" s="17" t="s">
        <v>2</v>
      </c>
      <c r="F83" s="11"/>
      <c r="G83" s="11"/>
      <c r="H83" s="11"/>
    </row>
    <row r="84" spans="1:8" ht="15.75">
      <c r="A84" s="20" t="s">
        <v>71</v>
      </c>
      <c r="B84" s="17" t="s">
        <v>2</v>
      </c>
      <c r="C84" s="17" t="s">
        <v>2</v>
      </c>
      <c r="D84" s="18" t="s">
        <v>2</v>
      </c>
      <c r="E84" s="17" t="s">
        <v>2</v>
      </c>
      <c r="F84" s="11"/>
      <c r="G84" s="11"/>
      <c r="H84" s="11"/>
    </row>
    <row r="85" spans="1:8" ht="15.75">
      <c r="A85" s="20" t="s">
        <v>13</v>
      </c>
      <c r="B85" s="15">
        <v>1400</v>
      </c>
      <c r="C85" s="15">
        <v>920</v>
      </c>
      <c r="D85" s="16">
        <v>41.4</v>
      </c>
      <c r="E85" s="15">
        <v>38100</v>
      </c>
      <c r="F85" s="11"/>
      <c r="G85" s="11"/>
      <c r="H85" s="11"/>
    </row>
    <row r="86" spans="1:8" ht="15.75">
      <c r="A86" s="11"/>
      <c r="B86" s="15"/>
      <c r="C86" s="15"/>
      <c r="D86" s="16"/>
      <c r="E86" s="15"/>
      <c r="F86" s="11"/>
      <c r="G86" s="11"/>
      <c r="H86" s="11"/>
    </row>
    <row r="87" spans="1:8" ht="15.75">
      <c r="A87" s="11" t="s">
        <v>72</v>
      </c>
      <c r="B87" s="17" t="s">
        <v>3</v>
      </c>
      <c r="C87" s="17" t="s">
        <v>3</v>
      </c>
      <c r="D87" s="17" t="s">
        <v>3</v>
      </c>
      <c r="E87" s="17" t="s">
        <v>3</v>
      </c>
      <c r="F87" s="11"/>
      <c r="G87" s="11"/>
      <c r="H87" s="11"/>
    </row>
    <row r="88" spans="1:8" ht="15.75">
      <c r="A88" s="20" t="s">
        <v>73</v>
      </c>
      <c r="B88" s="17" t="s">
        <v>2</v>
      </c>
      <c r="C88" s="17" t="s">
        <v>2</v>
      </c>
      <c r="D88" s="17" t="s">
        <v>2</v>
      </c>
      <c r="E88" s="17" t="s">
        <v>2</v>
      </c>
      <c r="F88" s="11"/>
      <c r="G88" s="11"/>
      <c r="H88" s="11"/>
    </row>
    <row r="89" spans="1:8" ht="15.75">
      <c r="A89" s="20" t="s">
        <v>13</v>
      </c>
      <c r="B89" s="17" t="s">
        <v>3</v>
      </c>
      <c r="C89" s="17" t="s">
        <v>3</v>
      </c>
      <c r="D89" s="17" t="s">
        <v>3</v>
      </c>
      <c r="E89" s="17" t="s">
        <v>3</v>
      </c>
      <c r="F89" s="11"/>
      <c r="G89" s="11"/>
      <c r="H89" s="11"/>
    </row>
    <row r="90" spans="1:8" ht="15.75">
      <c r="A90" s="11"/>
      <c r="B90" s="15"/>
      <c r="C90" s="15"/>
      <c r="D90" s="16"/>
      <c r="E90" s="15"/>
      <c r="F90" s="11"/>
      <c r="G90" s="11"/>
      <c r="H90" s="11"/>
    </row>
    <row r="91" spans="1:8" ht="15.75">
      <c r="A91" s="19" t="s">
        <v>4</v>
      </c>
      <c r="B91" s="15">
        <v>7600</v>
      </c>
      <c r="C91" s="15">
        <v>4490</v>
      </c>
      <c r="D91" s="16">
        <v>62.1</v>
      </c>
      <c r="E91" s="15">
        <v>278900</v>
      </c>
      <c r="F91" s="11"/>
      <c r="G91" s="11"/>
      <c r="H91" s="11"/>
    </row>
    <row r="92" spans="1:8" ht="15.75">
      <c r="A92" s="13"/>
      <c r="B92" s="25"/>
      <c r="C92" s="25"/>
      <c r="D92" s="25"/>
      <c r="E92" s="25"/>
      <c r="F92" s="11"/>
      <c r="G92" s="11"/>
      <c r="H92" s="11"/>
    </row>
    <row r="93" spans="1:8" ht="15.75">
      <c r="A93" s="11" t="s">
        <v>5</v>
      </c>
      <c r="B93" s="23"/>
      <c r="C93" s="23"/>
      <c r="D93" s="23"/>
      <c r="E93" s="15"/>
      <c r="F93" s="11"/>
      <c r="G93" s="11"/>
      <c r="H93" s="11"/>
    </row>
    <row r="94" spans="1:8" ht="15.75">
      <c r="A94" s="11" t="s">
        <v>6</v>
      </c>
      <c r="B94" s="15"/>
      <c r="C94" s="15"/>
      <c r="D94" s="15"/>
      <c r="E94" s="15"/>
      <c r="F94" s="11"/>
      <c r="G94" s="11"/>
      <c r="H94" s="11"/>
    </row>
    <row r="95" spans="1:8" ht="15.75">
      <c r="A95" s="11"/>
      <c r="B95" s="15"/>
      <c r="C95" s="15"/>
      <c r="D95" s="15"/>
      <c r="E95" s="15"/>
      <c r="F95" s="11"/>
      <c r="G95" s="11"/>
      <c r="H95" s="11"/>
    </row>
    <row r="96" spans="1:8" ht="65.25" customHeight="1">
      <c r="A96" s="41" t="s">
        <v>82</v>
      </c>
      <c r="B96" s="41"/>
      <c r="C96" s="41"/>
      <c r="D96" s="41"/>
      <c r="E96" s="41"/>
      <c r="F96" s="41"/>
      <c r="G96" s="11"/>
      <c r="H96" s="11"/>
    </row>
    <row r="97" spans="1:8" ht="15.75">
      <c r="A97" s="43" t="s">
        <v>176</v>
      </c>
      <c r="B97" s="15"/>
      <c r="C97" s="15"/>
      <c r="D97" s="15"/>
      <c r="E97" s="15"/>
      <c r="F97" s="11"/>
      <c r="G97" s="11"/>
      <c r="H97" s="11"/>
    </row>
    <row r="98" spans="1:8" ht="15.75">
      <c r="A98" s="12" t="s">
        <v>81</v>
      </c>
      <c r="B98" s="15"/>
      <c r="C98" s="15"/>
      <c r="D98" s="23"/>
      <c r="E98" s="15"/>
      <c r="F98" s="11"/>
      <c r="G98" s="11"/>
      <c r="H98" s="11"/>
    </row>
    <row r="99" spans="1:8" ht="15.75">
      <c r="A99" s="12"/>
      <c r="B99" s="23"/>
      <c r="C99" s="23"/>
      <c r="D99" s="23"/>
      <c r="E99" s="15"/>
      <c r="F99" s="11"/>
      <c r="G99" s="11"/>
      <c r="H99" s="11"/>
    </row>
    <row r="100" spans="1:8" ht="15.75">
      <c r="A100" s="12"/>
      <c r="B100" s="23"/>
      <c r="C100" s="23"/>
      <c r="D100" s="15"/>
      <c r="E100" s="15"/>
      <c r="F100" s="11"/>
      <c r="G100" s="11"/>
      <c r="H100" s="11"/>
    </row>
    <row r="101" spans="1:8" ht="15.75">
      <c r="A101" s="11"/>
      <c r="B101" s="15"/>
      <c r="C101" s="15"/>
      <c r="D101" s="15"/>
      <c r="E101" s="15"/>
      <c r="F101" s="11"/>
      <c r="G101" s="11"/>
      <c r="H101" s="11"/>
    </row>
    <row r="102" spans="1:8" ht="15.75">
      <c r="A102" s="11"/>
      <c r="B102" s="15"/>
      <c r="C102" s="15"/>
      <c r="D102" s="15"/>
      <c r="E102" s="15"/>
      <c r="F102" s="11"/>
      <c r="G102" s="11"/>
      <c r="H102" s="11"/>
    </row>
    <row r="103" spans="1:8" ht="15.75">
      <c r="A103" s="11"/>
      <c r="B103" s="15"/>
      <c r="C103" s="15"/>
      <c r="D103" s="15"/>
      <c r="E103" s="15"/>
      <c r="F103" s="11"/>
      <c r="G103" s="11"/>
      <c r="H103" s="11"/>
    </row>
    <row r="104" spans="1:8" ht="15.75">
      <c r="A104" s="11"/>
      <c r="B104" s="15"/>
      <c r="C104" s="15"/>
      <c r="D104" s="15"/>
      <c r="E104" s="15"/>
      <c r="F104" s="11"/>
      <c r="G104" s="11"/>
      <c r="H104" s="11"/>
    </row>
    <row r="105" spans="1:8" ht="15.75">
      <c r="A105" s="11"/>
      <c r="B105" s="15"/>
      <c r="C105" s="15"/>
      <c r="D105" s="15"/>
      <c r="E105" s="15"/>
      <c r="F105" s="11"/>
      <c r="G105" s="11"/>
      <c r="H105" s="11"/>
    </row>
    <row r="106" spans="1:8" ht="15.75">
      <c r="A106" s="11"/>
      <c r="B106" s="15"/>
      <c r="C106" s="15"/>
      <c r="D106" s="15"/>
      <c r="E106" s="15"/>
      <c r="F106" s="11"/>
      <c r="G106" s="11"/>
      <c r="H106" s="11"/>
    </row>
    <row r="107" spans="1:8" ht="15.75">
      <c r="A107" s="11"/>
      <c r="B107" s="15"/>
      <c r="C107" s="15"/>
      <c r="D107" s="15"/>
      <c r="E107" s="15"/>
      <c r="F107" s="11"/>
      <c r="G107" s="11"/>
      <c r="H107" s="11"/>
    </row>
    <row r="108" spans="1:8" ht="15.75">
      <c r="A108" s="11"/>
      <c r="B108" s="15"/>
      <c r="C108" s="15"/>
      <c r="D108" s="15"/>
      <c r="E108" s="15"/>
      <c r="F108" s="11"/>
      <c r="G108" s="11"/>
      <c r="H108" s="11"/>
    </row>
    <row r="109" spans="1:6" ht="15.75">
      <c r="A109" s="3"/>
      <c r="B109" s="4"/>
      <c r="C109" s="4"/>
      <c r="D109" s="4"/>
      <c r="E109" s="4"/>
      <c r="F109" s="3"/>
    </row>
    <row r="110" spans="1:6" ht="15.75">
      <c r="A110" s="3"/>
      <c r="B110" s="4"/>
      <c r="C110" s="4"/>
      <c r="D110" s="4"/>
      <c r="E110" s="4"/>
      <c r="F110" s="3"/>
    </row>
    <row r="111" spans="1:6" ht="15.75">
      <c r="A111" s="3"/>
      <c r="B111" s="4"/>
      <c r="C111" s="4"/>
      <c r="D111" s="4"/>
      <c r="E111" s="4"/>
      <c r="F111" s="3"/>
    </row>
    <row r="112" spans="1:6" ht="15.75">
      <c r="A112" s="3"/>
      <c r="B112" s="4"/>
      <c r="C112" s="4"/>
      <c r="D112" s="4"/>
      <c r="E112" s="4"/>
      <c r="F112" s="3"/>
    </row>
    <row r="113" spans="1:6" ht="15.75">
      <c r="A113" s="3"/>
      <c r="B113" s="4"/>
      <c r="C113" s="4"/>
      <c r="D113" s="4"/>
      <c r="E113" s="4"/>
      <c r="F113" s="3"/>
    </row>
    <row r="114" spans="1:6" ht="15.75">
      <c r="A114" s="3"/>
      <c r="B114" s="3"/>
      <c r="C114" s="4"/>
      <c r="D114" s="5"/>
      <c r="E114" s="3"/>
      <c r="F114" s="3"/>
    </row>
    <row r="115" spans="1:6" ht="15.75">
      <c r="A115" s="3"/>
      <c r="B115" s="3"/>
      <c r="C115" s="4"/>
      <c r="D115" s="5"/>
      <c r="E115" s="3"/>
      <c r="F115" s="3"/>
    </row>
    <row r="116" spans="1:6" ht="15.75">
      <c r="A116" s="3"/>
      <c r="B116" s="3"/>
      <c r="C116" s="4"/>
      <c r="D116" s="5"/>
      <c r="E116" s="3"/>
      <c r="F116" s="3"/>
    </row>
    <row r="117" spans="1:6" ht="15.75">
      <c r="A117" s="3"/>
      <c r="B117" s="3"/>
      <c r="C117" s="4"/>
      <c r="D117" s="5"/>
      <c r="E117" s="3"/>
      <c r="F117" s="3"/>
    </row>
    <row r="118" spans="1:6" ht="15.75">
      <c r="A118" s="3"/>
      <c r="B118" s="3"/>
      <c r="C118" s="4"/>
      <c r="D118" s="5"/>
      <c r="E118" s="3"/>
      <c r="F118" s="3"/>
    </row>
    <row r="119" spans="1:6" ht="15.75">
      <c r="A119" s="3"/>
      <c r="B119" s="3"/>
      <c r="C119" s="4"/>
      <c r="D119" s="5"/>
      <c r="E119" s="3"/>
      <c r="F119" s="3"/>
    </row>
    <row r="120" spans="3:4" ht="15.75">
      <c r="C120" s="2"/>
      <c r="D120" s="2"/>
    </row>
    <row r="121" spans="3:4" ht="15.75">
      <c r="C121" s="2"/>
      <c r="D121" s="2"/>
    </row>
  </sheetData>
  <sheetProtection/>
  <mergeCells count="1">
    <mergeCell ref="A96:F96"/>
  </mergeCells>
  <hyperlinks>
    <hyperlink ref="A97" r:id="rId1" display="https://www.nass.usda.gov/Statistics_by_State/New_York/Publications/Annual_Statistical_Bulletin/index.php"/>
  </hyperlinks>
  <printOptions/>
  <pageMargins left="0.5" right="0.5" top="0.75" bottom="0.75" header="0" footer="0"/>
  <pageSetup fitToHeight="2" fitToWidth="1" horizontalDpi="600" verticalDpi="600" orientation="landscape" scale="61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</cols>
  <sheetData>
    <row r="1" ht="20.25">
      <c r="A1" s="9" t="s">
        <v>74</v>
      </c>
    </row>
    <row r="2" ht="20.25">
      <c r="A2" s="9" t="s">
        <v>158</v>
      </c>
    </row>
    <row r="3" ht="15">
      <c r="A3" s="8" t="s">
        <v>0</v>
      </c>
    </row>
    <row r="4" spans="1:5" ht="28.5">
      <c r="A4" s="10" t="s">
        <v>163</v>
      </c>
      <c r="B4" s="26" t="s">
        <v>75</v>
      </c>
      <c r="C4" s="26" t="s">
        <v>77</v>
      </c>
      <c r="D4" s="26" t="s">
        <v>78</v>
      </c>
      <c r="E4" s="26" t="s">
        <v>79</v>
      </c>
    </row>
    <row r="5" spans="1:5" ht="15">
      <c r="A5" s="13"/>
      <c r="B5" s="11"/>
      <c r="C5" s="14"/>
      <c r="D5" s="11"/>
      <c r="E5" s="11"/>
    </row>
    <row r="6" spans="1:5" ht="15">
      <c r="A6" s="12" t="s">
        <v>1</v>
      </c>
      <c r="B6" s="23">
        <f>SUM(B7:B67)</f>
        <v>100000</v>
      </c>
      <c r="C6" s="23">
        <f>SUM(C7:C67)</f>
        <v>60000</v>
      </c>
      <c r="D6" s="22">
        <v>58</v>
      </c>
      <c r="E6" s="23">
        <f>SUM(E7:E67)</f>
        <v>3480000</v>
      </c>
    </row>
    <row r="7" spans="1:5" ht="15">
      <c r="A7" s="19" t="s">
        <v>83</v>
      </c>
      <c r="B7" s="15">
        <v>700</v>
      </c>
      <c r="C7" s="15">
        <v>400</v>
      </c>
      <c r="D7" s="22">
        <v>41</v>
      </c>
      <c r="E7" s="15">
        <v>16300</v>
      </c>
    </row>
    <row r="8" spans="1:5" ht="15">
      <c r="A8" s="19" t="s">
        <v>84</v>
      </c>
      <c r="B8" s="15">
        <v>3400</v>
      </c>
      <c r="C8" s="15">
        <v>2100</v>
      </c>
      <c r="D8" s="22">
        <v>60</v>
      </c>
      <c r="E8" s="15">
        <v>125500</v>
      </c>
    </row>
    <row r="9" spans="1:5" ht="15">
      <c r="A9" s="19" t="s">
        <v>85</v>
      </c>
      <c r="B9" s="15">
        <v>700</v>
      </c>
      <c r="C9" s="15">
        <v>500</v>
      </c>
      <c r="D9" s="22">
        <v>41</v>
      </c>
      <c r="E9" s="15">
        <v>20400</v>
      </c>
    </row>
    <row r="10" spans="1:5" ht="15">
      <c r="A10" s="19" t="s">
        <v>86</v>
      </c>
      <c r="B10" s="15">
        <v>3100</v>
      </c>
      <c r="C10" s="15">
        <v>1700</v>
      </c>
      <c r="D10" s="22">
        <v>69</v>
      </c>
      <c r="E10" s="15">
        <v>117100</v>
      </c>
    </row>
    <row r="11" spans="1:5" ht="15">
      <c r="A11" s="19" t="s">
        <v>87</v>
      </c>
      <c r="B11" s="15">
        <v>6000</v>
      </c>
      <c r="C11" s="15">
        <v>3600</v>
      </c>
      <c r="D11" s="22">
        <v>65</v>
      </c>
      <c r="E11" s="15">
        <v>234800</v>
      </c>
    </row>
    <row r="12" spans="1:5" ht="15">
      <c r="A12" s="19" t="s">
        <v>88</v>
      </c>
      <c r="B12" s="15">
        <v>1700</v>
      </c>
      <c r="C12" s="15">
        <v>700</v>
      </c>
      <c r="D12" s="22">
        <v>65</v>
      </c>
      <c r="E12" s="15">
        <v>45400</v>
      </c>
    </row>
    <row r="13" spans="1:5" ht="15">
      <c r="A13" s="19" t="s">
        <v>89</v>
      </c>
      <c r="B13" s="15">
        <v>800</v>
      </c>
      <c r="C13" s="15">
        <v>500</v>
      </c>
      <c r="D13" s="22">
        <v>47</v>
      </c>
      <c r="E13" s="15">
        <v>23300</v>
      </c>
    </row>
    <row r="14" spans="1:5" ht="15">
      <c r="A14" s="19" t="s">
        <v>90</v>
      </c>
      <c r="B14" s="15">
        <v>1400</v>
      </c>
      <c r="C14" s="15">
        <v>800</v>
      </c>
      <c r="D14" s="22">
        <v>54</v>
      </c>
      <c r="E14" s="15">
        <v>43000</v>
      </c>
    </row>
    <row r="15" spans="1:5" ht="15">
      <c r="A15" s="19" t="s">
        <v>91</v>
      </c>
      <c r="B15" s="17" t="s">
        <v>2</v>
      </c>
      <c r="C15" s="17" t="s">
        <v>2</v>
      </c>
      <c r="D15" s="21" t="s">
        <v>2</v>
      </c>
      <c r="E15" s="17" t="s">
        <v>2</v>
      </c>
    </row>
    <row r="16" spans="1:5" ht="15">
      <c r="A16" s="19" t="s">
        <v>92</v>
      </c>
      <c r="B16" s="15">
        <v>700</v>
      </c>
      <c r="C16" s="15">
        <v>400</v>
      </c>
      <c r="D16" s="22">
        <v>42</v>
      </c>
      <c r="E16" s="15">
        <v>16800</v>
      </c>
    </row>
    <row r="17" spans="1:5" ht="15">
      <c r="A17" s="19" t="s">
        <v>93</v>
      </c>
      <c r="B17" s="15">
        <v>1100</v>
      </c>
      <c r="C17" s="15">
        <v>700</v>
      </c>
      <c r="D17" s="22">
        <v>54</v>
      </c>
      <c r="E17" s="15">
        <v>37500</v>
      </c>
    </row>
    <row r="18" spans="1:5" ht="15">
      <c r="A18" s="19" t="s">
        <v>94</v>
      </c>
      <c r="B18" s="15">
        <v>500</v>
      </c>
      <c r="C18" s="15">
        <v>300</v>
      </c>
      <c r="D18" s="22">
        <v>70</v>
      </c>
      <c r="E18" s="15">
        <v>21100</v>
      </c>
    </row>
    <row r="19" spans="1:5" ht="15">
      <c r="A19" s="19" t="s">
        <v>95</v>
      </c>
      <c r="B19" s="17" t="s">
        <v>2</v>
      </c>
      <c r="C19" s="17" t="s">
        <v>2</v>
      </c>
      <c r="D19" s="21" t="s">
        <v>2</v>
      </c>
      <c r="E19" s="17" t="s">
        <v>2</v>
      </c>
    </row>
    <row r="20" spans="1:5" ht="15">
      <c r="A20" s="19" t="s">
        <v>96</v>
      </c>
      <c r="B20" s="15">
        <v>3400</v>
      </c>
      <c r="C20" s="15">
        <v>2000</v>
      </c>
      <c r="D20" s="22">
        <v>47</v>
      </c>
      <c r="E20" s="15">
        <v>93000</v>
      </c>
    </row>
    <row r="21" spans="1:5" ht="15">
      <c r="A21" s="19" t="s">
        <v>97</v>
      </c>
      <c r="B21" s="17" t="s">
        <v>2</v>
      </c>
      <c r="C21" s="17" t="s">
        <v>2</v>
      </c>
      <c r="D21" s="21" t="s">
        <v>2</v>
      </c>
      <c r="E21" s="17" t="s">
        <v>2</v>
      </c>
    </row>
    <row r="22" spans="1:5" ht="15">
      <c r="A22" s="19" t="s">
        <v>98</v>
      </c>
      <c r="B22" s="15">
        <v>1200</v>
      </c>
      <c r="C22" s="15">
        <v>700</v>
      </c>
      <c r="D22" s="22">
        <v>66</v>
      </c>
      <c r="E22" s="15">
        <v>46200</v>
      </c>
    </row>
    <row r="23" spans="1:5" ht="15">
      <c r="A23" s="19" t="s">
        <v>99</v>
      </c>
      <c r="B23" s="17" t="s">
        <v>2</v>
      </c>
      <c r="C23" s="17" t="s">
        <v>2</v>
      </c>
      <c r="D23" s="21" t="s">
        <v>2</v>
      </c>
      <c r="E23" s="17" t="s">
        <v>2</v>
      </c>
    </row>
    <row r="24" spans="1:5" ht="15">
      <c r="A24" s="19" t="s">
        <v>100</v>
      </c>
      <c r="B24" s="15">
        <v>2300</v>
      </c>
      <c r="C24" s="15">
        <v>1400</v>
      </c>
      <c r="D24" s="22">
        <v>74</v>
      </c>
      <c r="E24" s="15">
        <v>104100</v>
      </c>
    </row>
    <row r="25" spans="1:5" ht="15">
      <c r="A25" s="19" t="s">
        <v>101</v>
      </c>
      <c r="B25" s="17" t="s">
        <v>2</v>
      </c>
      <c r="C25" s="17" t="s">
        <v>2</v>
      </c>
      <c r="D25" s="21" t="s">
        <v>2</v>
      </c>
      <c r="E25" s="17" t="s">
        <v>2</v>
      </c>
    </row>
    <row r="26" spans="1:5" ht="15">
      <c r="A26" s="19" t="s">
        <v>102</v>
      </c>
      <c r="B26" s="17">
        <v>0</v>
      </c>
      <c r="C26" s="17">
        <v>0</v>
      </c>
      <c r="D26" s="21">
        <v>0</v>
      </c>
      <c r="E26" s="17">
        <v>0</v>
      </c>
    </row>
    <row r="27" spans="1:5" ht="15">
      <c r="A27" s="19" t="s">
        <v>103</v>
      </c>
      <c r="B27" s="15">
        <v>1400</v>
      </c>
      <c r="C27" s="15">
        <v>800</v>
      </c>
      <c r="D27" s="22">
        <v>62</v>
      </c>
      <c r="E27" s="15">
        <v>49500</v>
      </c>
    </row>
    <row r="28" spans="1:5" ht="15">
      <c r="A28" s="19" t="s">
        <v>104</v>
      </c>
      <c r="B28" s="15">
        <v>2700</v>
      </c>
      <c r="C28" s="15">
        <v>1600</v>
      </c>
      <c r="D28" s="22">
        <v>43</v>
      </c>
      <c r="E28" s="15">
        <v>68900</v>
      </c>
    </row>
    <row r="29" spans="1:5" ht="15">
      <c r="A29" s="19" t="s">
        <v>105</v>
      </c>
      <c r="B29" s="15">
        <v>700</v>
      </c>
      <c r="C29" s="15">
        <v>400</v>
      </c>
      <c r="D29" s="22">
        <v>53</v>
      </c>
      <c r="E29" s="15">
        <v>21300</v>
      </c>
    </row>
    <row r="30" spans="1:5" ht="15">
      <c r="A30" s="19" t="s">
        <v>106</v>
      </c>
      <c r="B30" s="15">
        <v>3300</v>
      </c>
      <c r="C30" s="15">
        <v>2000</v>
      </c>
      <c r="D30" s="22">
        <v>54</v>
      </c>
      <c r="E30" s="15">
        <v>107200</v>
      </c>
    </row>
    <row r="31" spans="1:5" ht="15">
      <c r="A31" s="19" t="s">
        <v>107</v>
      </c>
      <c r="B31" s="15">
        <v>3000</v>
      </c>
      <c r="C31" s="15">
        <v>1800</v>
      </c>
      <c r="D31" s="22">
        <v>65</v>
      </c>
      <c r="E31" s="15">
        <v>117300</v>
      </c>
    </row>
    <row r="32" spans="1:5" ht="15">
      <c r="A32" s="19" t="s">
        <v>108</v>
      </c>
      <c r="B32" s="15">
        <v>1700</v>
      </c>
      <c r="C32" s="15">
        <v>1100</v>
      </c>
      <c r="D32" s="22">
        <v>44</v>
      </c>
      <c r="E32" s="15">
        <v>48300</v>
      </c>
    </row>
    <row r="33" spans="1:5" ht="15">
      <c r="A33" s="19" t="s">
        <v>109</v>
      </c>
      <c r="B33" s="15">
        <v>1500</v>
      </c>
      <c r="C33" s="15">
        <v>900</v>
      </c>
      <c r="D33" s="22">
        <v>60</v>
      </c>
      <c r="E33" s="15">
        <v>53700</v>
      </c>
    </row>
    <row r="34" spans="1:5" ht="15">
      <c r="A34" s="19" t="s">
        <v>110</v>
      </c>
      <c r="B34" s="17" t="s">
        <v>2</v>
      </c>
      <c r="C34" s="17" t="s">
        <v>2</v>
      </c>
      <c r="D34" s="21" t="s">
        <v>2</v>
      </c>
      <c r="E34" s="17" t="s">
        <v>2</v>
      </c>
    </row>
    <row r="35" spans="1:5" ht="15">
      <c r="A35" s="19" t="s">
        <v>111</v>
      </c>
      <c r="B35" s="15">
        <v>4300</v>
      </c>
      <c r="C35" s="15">
        <v>2700</v>
      </c>
      <c r="D35" s="22">
        <v>58</v>
      </c>
      <c r="E35" s="15">
        <v>156300</v>
      </c>
    </row>
    <row r="36" spans="1:5" ht="15">
      <c r="A36" s="19" t="s">
        <v>112</v>
      </c>
      <c r="B36" s="15">
        <v>4300</v>
      </c>
      <c r="C36" s="15">
        <v>2700</v>
      </c>
      <c r="D36" s="22">
        <v>70</v>
      </c>
      <c r="E36" s="15">
        <v>187700</v>
      </c>
    </row>
    <row r="37" spans="1:5" ht="15">
      <c r="A37" s="19" t="s">
        <v>113</v>
      </c>
      <c r="B37" s="15">
        <v>6000</v>
      </c>
      <c r="C37" s="15">
        <v>3700</v>
      </c>
      <c r="D37" s="22">
        <v>61</v>
      </c>
      <c r="E37" s="15">
        <v>225300</v>
      </c>
    </row>
    <row r="38" spans="1:5" ht="15">
      <c r="A38" s="19" t="s">
        <v>114</v>
      </c>
      <c r="B38" s="15">
        <v>3200</v>
      </c>
      <c r="C38" s="15">
        <v>2000</v>
      </c>
      <c r="D38" s="22">
        <v>53</v>
      </c>
      <c r="E38" s="15">
        <v>106900</v>
      </c>
    </row>
    <row r="39" spans="1:5" ht="15">
      <c r="A39" s="19" t="s">
        <v>115</v>
      </c>
      <c r="B39" s="15">
        <v>600</v>
      </c>
      <c r="C39" s="15">
        <v>300</v>
      </c>
      <c r="D39" s="22">
        <v>39</v>
      </c>
      <c r="E39" s="15">
        <v>11600</v>
      </c>
    </row>
    <row r="40" spans="1:5" ht="15">
      <c r="A40" s="19" t="s">
        <v>116</v>
      </c>
      <c r="B40" s="15">
        <v>1200</v>
      </c>
      <c r="C40" s="15">
        <v>700</v>
      </c>
      <c r="D40" s="22">
        <v>68</v>
      </c>
      <c r="E40" s="15">
        <v>47700</v>
      </c>
    </row>
    <row r="41" spans="1:5" ht="15">
      <c r="A41" s="19" t="s">
        <v>117</v>
      </c>
      <c r="B41" s="15">
        <v>800</v>
      </c>
      <c r="C41" s="15">
        <v>500</v>
      </c>
      <c r="D41" s="22">
        <v>49</v>
      </c>
      <c r="E41" s="15">
        <v>24600</v>
      </c>
    </row>
    <row r="42" spans="1:5" ht="15">
      <c r="A42" s="19" t="s">
        <v>118</v>
      </c>
      <c r="B42" s="15">
        <v>2200</v>
      </c>
      <c r="C42" s="15">
        <v>1300</v>
      </c>
      <c r="D42" s="22">
        <v>62</v>
      </c>
      <c r="E42" s="15">
        <v>81100</v>
      </c>
    </row>
    <row r="43" spans="1:5" ht="15">
      <c r="A43" s="19" t="s">
        <v>119</v>
      </c>
      <c r="B43" s="17">
        <v>0</v>
      </c>
      <c r="C43" s="17">
        <v>0</v>
      </c>
      <c r="D43" s="21">
        <v>0</v>
      </c>
      <c r="E43" s="17">
        <v>0</v>
      </c>
    </row>
    <row r="44" spans="1:5" ht="15">
      <c r="A44" s="19" t="s">
        <v>120</v>
      </c>
      <c r="B44" s="15">
        <v>700</v>
      </c>
      <c r="C44" s="15">
        <v>300</v>
      </c>
      <c r="D44" s="22">
        <v>59</v>
      </c>
      <c r="E44" s="15">
        <v>17700</v>
      </c>
    </row>
    <row r="45" spans="1:5" ht="15">
      <c r="A45" s="19" t="s">
        <v>121</v>
      </c>
      <c r="B45" s="17">
        <v>0</v>
      </c>
      <c r="C45" s="17">
        <v>0</v>
      </c>
      <c r="D45" s="21">
        <v>0</v>
      </c>
      <c r="E45" s="17">
        <v>0</v>
      </c>
    </row>
    <row r="46" spans="1:5" ht="15">
      <c r="A46" s="19" t="s">
        <v>122</v>
      </c>
      <c r="B46" s="15">
        <v>1000</v>
      </c>
      <c r="C46" s="15">
        <v>600</v>
      </c>
      <c r="D46" s="22">
        <v>42</v>
      </c>
      <c r="E46" s="15">
        <v>25200</v>
      </c>
    </row>
    <row r="47" spans="1:5" ht="15">
      <c r="A47" s="19" t="s">
        <v>123</v>
      </c>
      <c r="B47" s="15">
        <v>600</v>
      </c>
      <c r="C47" s="15">
        <v>400</v>
      </c>
      <c r="D47" s="22">
        <v>49</v>
      </c>
      <c r="E47" s="15">
        <v>19600</v>
      </c>
    </row>
    <row r="48" spans="1:5" ht="15">
      <c r="A48" s="19" t="s">
        <v>124</v>
      </c>
      <c r="B48" s="17" t="s">
        <v>2</v>
      </c>
      <c r="C48" s="17" t="s">
        <v>2</v>
      </c>
      <c r="D48" s="21" t="s">
        <v>2</v>
      </c>
      <c r="E48" s="17" t="s">
        <v>2</v>
      </c>
    </row>
    <row r="49" spans="1:5" ht="15">
      <c r="A49" s="19" t="s">
        <v>125</v>
      </c>
      <c r="B49" s="17" t="s">
        <v>2</v>
      </c>
      <c r="C49" s="17" t="s">
        <v>2</v>
      </c>
      <c r="D49" s="21" t="s">
        <v>2</v>
      </c>
      <c r="E49" s="17" t="s">
        <v>2</v>
      </c>
    </row>
    <row r="50" spans="1:5" ht="15">
      <c r="A50" s="19" t="s">
        <v>126</v>
      </c>
      <c r="B50" s="15">
        <v>1500</v>
      </c>
      <c r="C50" s="15">
        <v>900</v>
      </c>
      <c r="D50" s="22">
        <v>54</v>
      </c>
      <c r="E50" s="15">
        <v>48300</v>
      </c>
    </row>
    <row r="51" spans="1:5" ht="15">
      <c r="A51" s="19" t="s">
        <v>127</v>
      </c>
      <c r="B51" s="15">
        <v>4100</v>
      </c>
      <c r="C51" s="15">
        <v>2500</v>
      </c>
      <c r="D51" s="22">
        <v>54</v>
      </c>
      <c r="E51" s="15">
        <v>134400</v>
      </c>
    </row>
    <row r="52" spans="1:5" ht="15">
      <c r="A52" s="19" t="s">
        <v>128</v>
      </c>
      <c r="B52" s="15">
        <v>12400</v>
      </c>
      <c r="C52" s="15">
        <v>7500</v>
      </c>
      <c r="D52" s="22">
        <v>52</v>
      </c>
      <c r="E52" s="15">
        <v>393300</v>
      </c>
    </row>
    <row r="53" spans="1:5" ht="15">
      <c r="A53" s="19" t="s">
        <v>129</v>
      </c>
      <c r="B53" s="17">
        <v>200</v>
      </c>
      <c r="C53" s="17">
        <v>100</v>
      </c>
      <c r="D53" s="21">
        <v>89</v>
      </c>
      <c r="E53" s="17">
        <v>8900</v>
      </c>
    </row>
    <row r="54" spans="1:5" ht="15">
      <c r="A54" s="19" t="s">
        <v>130</v>
      </c>
      <c r="B54" s="17" t="s">
        <v>2</v>
      </c>
      <c r="C54" s="17" t="s">
        <v>2</v>
      </c>
      <c r="D54" s="21" t="s">
        <v>2</v>
      </c>
      <c r="E54" s="17" t="s">
        <v>2</v>
      </c>
    </row>
    <row r="55" spans="1:5" ht="15">
      <c r="A55" s="19" t="s">
        <v>131</v>
      </c>
      <c r="B55" s="15">
        <v>1500</v>
      </c>
      <c r="C55" s="15">
        <v>900</v>
      </c>
      <c r="D55" s="22">
        <v>65</v>
      </c>
      <c r="E55" s="15">
        <v>58900</v>
      </c>
    </row>
    <row r="56" spans="1:5" ht="15">
      <c r="A56" s="19" t="s">
        <v>132</v>
      </c>
      <c r="B56" s="15">
        <v>2500</v>
      </c>
      <c r="C56" s="15">
        <v>1400</v>
      </c>
      <c r="D56" s="22">
        <v>52</v>
      </c>
      <c r="E56" s="15">
        <v>73400</v>
      </c>
    </row>
    <row r="57" spans="1:5" ht="15">
      <c r="A57" s="19" t="s">
        <v>133</v>
      </c>
      <c r="B57" s="17" t="s">
        <v>2</v>
      </c>
      <c r="C57" s="17" t="s">
        <v>2</v>
      </c>
      <c r="D57" s="21" t="s">
        <v>2</v>
      </c>
      <c r="E57" s="17" t="s">
        <v>2</v>
      </c>
    </row>
    <row r="58" spans="1:5" ht="15">
      <c r="A58" s="19" t="s">
        <v>134</v>
      </c>
      <c r="B58" s="17">
        <v>0</v>
      </c>
      <c r="C58" s="17">
        <v>0</v>
      </c>
      <c r="D58" s="21">
        <v>0</v>
      </c>
      <c r="E58" s="17">
        <v>0</v>
      </c>
    </row>
    <row r="59" spans="1:5" ht="15">
      <c r="A59" s="19" t="s">
        <v>135</v>
      </c>
      <c r="B59" s="15">
        <v>700</v>
      </c>
      <c r="C59" s="15">
        <v>400</v>
      </c>
      <c r="D59" s="22">
        <v>54</v>
      </c>
      <c r="E59" s="15">
        <v>21400</v>
      </c>
    </row>
    <row r="60" spans="1:5" ht="15">
      <c r="A60" s="19" t="s">
        <v>136</v>
      </c>
      <c r="B60" s="15">
        <v>2400</v>
      </c>
      <c r="C60" s="15">
        <v>1500</v>
      </c>
      <c r="D60" s="22">
        <v>61</v>
      </c>
      <c r="E60" s="15">
        <v>91500</v>
      </c>
    </row>
    <row r="61" spans="1:5" ht="15">
      <c r="A61" s="19" t="s">
        <v>137</v>
      </c>
      <c r="B61" s="17">
        <v>0</v>
      </c>
      <c r="C61" s="17">
        <v>0</v>
      </c>
      <c r="D61" s="21">
        <v>0</v>
      </c>
      <c r="E61" s="17">
        <v>0</v>
      </c>
    </row>
    <row r="62" spans="1:5" ht="15">
      <c r="A62" s="19" t="s">
        <v>138</v>
      </c>
      <c r="B62" s="15">
        <v>4700</v>
      </c>
      <c r="C62" s="15">
        <v>2900</v>
      </c>
      <c r="D62" s="22">
        <v>68</v>
      </c>
      <c r="E62" s="15">
        <v>197500</v>
      </c>
    </row>
    <row r="63" spans="1:5" ht="15">
      <c r="A63" s="19" t="s">
        <v>139</v>
      </c>
      <c r="B63" s="15">
        <v>1900</v>
      </c>
      <c r="C63" s="15">
        <v>1200</v>
      </c>
      <c r="D63" s="22">
        <v>62</v>
      </c>
      <c r="E63" s="15">
        <v>74700</v>
      </c>
    </row>
    <row r="64" spans="1:5" ht="15">
      <c r="A64" s="19"/>
      <c r="B64" s="15"/>
      <c r="C64" s="15"/>
      <c r="D64" s="22"/>
      <c r="E64" s="15"/>
    </row>
    <row r="65" spans="1:5" ht="15">
      <c r="A65" s="19" t="s">
        <v>140</v>
      </c>
      <c r="B65" s="17">
        <f>700+700+500</f>
        <v>1900</v>
      </c>
      <c r="C65" s="15">
        <f>400+400+300</f>
        <v>1100</v>
      </c>
      <c r="D65" s="22">
        <f>+(82+57+40)/3</f>
        <v>59.666666666666664</v>
      </c>
      <c r="E65" s="15">
        <f>24600+22600+16100</f>
        <v>63300</v>
      </c>
    </row>
    <row r="66" spans="1:5" ht="15">
      <c r="A66" s="19"/>
      <c r="B66" s="17"/>
      <c r="C66" s="15"/>
      <c r="D66" s="22"/>
      <c r="E66" s="15"/>
    </row>
    <row r="67" spans="1:5" ht="15">
      <c r="A67" s="19" t="s">
        <v>4</v>
      </c>
      <c r="B67" s="17">
        <v>0</v>
      </c>
      <c r="C67" s="17">
        <v>0</v>
      </c>
      <c r="D67" s="21">
        <v>0</v>
      </c>
      <c r="E67" s="17">
        <v>0</v>
      </c>
    </row>
    <row r="68" spans="1:5" ht="15">
      <c r="A68" s="13"/>
      <c r="B68" s="25"/>
      <c r="C68" s="25"/>
      <c r="D68" s="28"/>
      <c r="E68" s="25"/>
    </row>
    <row r="69" spans="1:5" ht="15">
      <c r="A69" s="11" t="s">
        <v>146</v>
      </c>
      <c r="B69" s="15"/>
      <c r="C69" s="15"/>
      <c r="D69" s="22"/>
      <c r="E69" s="15"/>
    </row>
    <row r="70" spans="1:5" ht="15">
      <c r="A70" s="11" t="s">
        <v>147</v>
      </c>
      <c r="B70" s="15"/>
      <c r="C70" s="15"/>
      <c r="D70" s="22"/>
      <c r="E70" s="15"/>
    </row>
    <row r="71" spans="1:5" ht="15">
      <c r="A71" s="11"/>
      <c r="B71" s="15"/>
      <c r="C71" s="15"/>
      <c r="D71" s="29"/>
      <c r="E71" s="15"/>
    </row>
    <row r="72" spans="1:6" ht="45.75" customHeight="1">
      <c r="A72" s="41" t="s">
        <v>159</v>
      </c>
      <c r="B72" s="41"/>
      <c r="C72" s="41"/>
      <c r="D72" s="41"/>
      <c r="E72" s="41"/>
      <c r="F72" s="41"/>
    </row>
    <row r="73" spans="1:5" ht="15">
      <c r="A73" s="43" t="s">
        <v>176</v>
      </c>
      <c r="B73" s="23"/>
      <c r="C73" s="23"/>
      <c r="D73" s="29"/>
      <c r="E73" s="15"/>
    </row>
    <row r="74" spans="1:5" ht="15">
      <c r="A74" s="11"/>
      <c r="B74" s="15"/>
      <c r="C74" s="15"/>
      <c r="D74" s="22"/>
      <c r="E74" s="15"/>
    </row>
    <row r="75" spans="1:5" ht="15">
      <c r="A75" s="11"/>
      <c r="B75" s="15"/>
      <c r="C75" s="15"/>
      <c r="D75" s="22"/>
      <c r="E75" s="15"/>
    </row>
    <row r="76" spans="3:4" ht="15">
      <c r="C76" s="15"/>
      <c r="D76" s="22"/>
    </row>
    <row r="77" ht="15">
      <c r="C77" s="15"/>
    </row>
  </sheetData>
  <sheetProtection/>
  <mergeCells count="1">
    <mergeCell ref="A72:F72"/>
  </mergeCells>
  <hyperlinks>
    <hyperlink ref="A73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</cols>
  <sheetData>
    <row r="1" ht="20.25">
      <c r="A1" s="9" t="s">
        <v>74</v>
      </c>
    </row>
    <row r="2" ht="20.25">
      <c r="A2" s="9" t="s">
        <v>161</v>
      </c>
    </row>
    <row r="3" ht="15">
      <c r="A3" s="8" t="s">
        <v>0</v>
      </c>
    </row>
    <row r="4" spans="1:5" ht="28.5">
      <c r="A4" s="10" t="s">
        <v>163</v>
      </c>
      <c r="B4" s="26" t="s">
        <v>75</v>
      </c>
      <c r="C4" s="26" t="s">
        <v>77</v>
      </c>
      <c r="D4" s="26" t="s">
        <v>78</v>
      </c>
      <c r="E4" s="26" t="s">
        <v>79</v>
      </c>
    </row>
    <row r="5" spans="1:5" ht="15">
      <c r="A5" s="13"/>
      <c r="B5" s="11"/>
      <c r="C5" s="14"/>
      <c r="D5" s="11"/>
      <c r="E5" s="11"/>
    </row>
    <row r="6" spans="1:5" ht="15">
      <c r="A6" s="12" t="s">
        <v>1</v>
      </c>
      <c r="B6" s="23">
        <f>SUM(B7:B65)</f>
        <v>85000</v>
      </c>
      <c r="C6" s="23">
        <f>SUM(C7:C65)</f>
        <v>67000</v>
      </c>
      <c r="D6" s="22">
        <v>74</v>
      </c>
      <c r="E6" s="23">
        <f>SUM(E7:E65)</f>
        <v>4958000</v>
      </c>
    </row>
    <row r="7" spans="1:5" ht="15">
      <c r="A7" s="19" t="s">
        <v>83</v>
      </c>
      <c r="B7" s="15">
        <v>500</v>
      </c>
      <c r="C7" s="15">
        <v>400</v>
      </c>
      <c r="D7" s="22">
        <v>52</v>
      </c>
      <c r="E7" s="15">
        <v>20700</v>
      </c>
    </row>
    <row r="8" spans="1:5" ht="15">
      <c r="A8" s="19" t="s">
        <v>84</v>
      </c>
      <c r="B8" s="15">
        <v>2600</v>
      </c>
      <c r="C8" s="15">
        <v>1900</v>
      </c>
      <c r="D8" s="22">
        <v>86</v>
      </c>
      <c r="E8" s="15">
        <v>163000</v>
      </c>
    </row>
    <row r="9" spans="1:5" ht="15">
      <c r="A9" s="19" t="s">
        <v>85</v>
      </c>
      <c r="B9" s="15">
        <v>500</v>
      </c>
      <c r="C9" s="15">
        <v>400</v>
      </c>
      <c r="D9" s="22">
        <v>57</v>
      </c>
      <c r="E9" s="15">
        <v>22600</v>
      </c>
    </row>
    <row r="10" spans="1:5" ht="15">
      <c r="A10" s="19" t="s">
        <v>86</v>
      </c>
      <c r="B10" s="15">
        <v>2600</v>
      </c>
      <c r="C10" s="15">
        <v>2000</v>
      </c>
      <c r="D10" s="22">
        <v>71</v>
      </c>
      <c r="E10" s="15">
        <v>142700</v>
      </c>
    </row>
    <row r="11" spans="1:5" ht="15">
      <c r="A11" s="19" t="s">
        <v>87</v>
      </c>
      <c r="B11" s="15">
        <v>5400</v>
      </c>
      <c r="C11" s="15">
        <v>4400</v>
      </c>
      <c r="D11" s="22">
        <v>78</v>
      </c>
      <c r="E11" s="15">
        <v>344700</v>
      </c>
    </row>
    <row r="12" spans="1:5" ht="15">
      <c r="A12" s="19" t="s">
        <v>88</v>
      </c>
      <c r="B12" s="15">
        <v>1600</v>
      </c>
      <c r="C12" s="15">
        <v>1100</v>
      </c>
      <c r="D12" s="22">
        <v>64</v>
      </c>
      <c r="E12" s="15">
        <v>70500</v>
      </c>
    </row>
    <row r="13" spans="1:5" ht="15">
      <c r="A13" s="19" t="s">
        <v>89</v>
      </c>
      <c r="B13" s="15">
        <v>700</v>
      </c>
      <c r="C13" s="15">
        <v>500</v>
      </c>
      <c r="D13" s="22">
        <v>48</v>
      </c>
      <c r="E13" s="15">
        <v>24100</v>
      </c>
    </row>
    <row r="14" spans="1:5" ht="15">
      <c r="A14" s="19" t="s">
        <v>90</v>
      </c>
      <c r="B14" s="15">
        <v>1300</v>
      </c>
      <c r="C14" s="15">
        <v>1000</v>
      </c>
      <c r="D14" s="22">
        <v>64</v>
      </c>
      <c r="E14" s="15">
        <v>64200</v>
      </c>
    </row>
    <row r="15" spans="1:5" ht="15">
      <c r="A15" s="19" t="s">
        <v>91</v>
      </c>
      <c r="B15" s="15">
        <v>300</v>
      </c>
      <c r="C15" s="15">
        <v>200</v>
      </c>
      <c r="D15" s="22">
        <v>45</v>
      </c>
      <c r="E15" s="15">
        <v>8900</v>
      </c>
    </row>
    <row r="16" spans="1:5" ht="15">
      <c r="A16" s="19" t="s">
        <v>92</v>
      </c>
      <c r="B16" s="15">
        <v>700</v>
      </c>
      <c r="C16" s="15">
        <v>500</v>
      </c>
      <c r="D16" s="22">
        <v>36</v>
      </c>
      <c r="E16" s="15">
        <v>17800</v>
      </c>
    </row>
    <row r="17" spans="1:5" ht="15">
      <c r="A17" s="19" t="s">
        <v>93</v>
      </c>
      <c r="B17" s="15">
        <v>900</v>
      </c>
      <c r="C17" s="15">
        <v>700</v>
      </c>
      <c r="D17" s="22">
        <v>58</v>
      </c>
      <c r="E17" s="15">
        <v>40500</v>
      </c>
    </row>
    <row r="18" spans="1:5" ht="15">
      <c r="A18" s="19" t="s">
        <v>94</v>
      </c>
      <c r="B18" s="15">
        <v>400</v>
      </c>
      <c r="C18" s="15">
        <v>300</v>
      </c>
      <c r="D18" s="22">
        <v>79</v>
      </c>
      <c r="E18" s="15">
        <v>23600</v>
      </c>
    </row>
    <row r="19" spans="1:5" ht="15">
      <c r="A19" s="19" t="s">
        <v>95</v>
      </c>
      <c r="B19" s="15">
        <v>300</v>
      </c>
      <c r="C19" s="15">
        <v>200</v>
      </c>
      <c r="D19" s="22">
        <v>60</v>
      </c>
      <c r="E19" s="15">
        <v>11900</v>
      </c>
    </row>
    <row r="20" spans="1:5" ht="15">
      <c r="A20" s="19" t="s">
        <v>96</v>
      </c>
      <c r="B20" s="15">
        <v>2700</v>
      </c>
      <c r="C20" s="15">
        <v>2100</v>
      </c>
      <c r="D20" s="22">
        <v>72</v>
      </c>
      <c r="E20" s="15">
        <v>152100</v>
      </c>
    </row>
    <row r="21" spans="1:5" ht="15">
      <c r="A21" s="19" t="s">
        <v>97</v>
      </c>
      <c r="B21" s="15">
        <v>200</v>
      </c>
      <c r="C21" s="15">
        <v>200</v>
      </c>
      <c r="D21" s="22">
        <v>80</v>
      </c>
      <c r="E21" s="15">
        <v>15900</v>
      </c>
    </row>
    <row r="22" spans="1:5" ht="15">
      <c r="A22" s="19" t="s">
        <v>98</v>
      </c>
      <c r="B22" s="15">
        <v>900</v>
      </c>
      <c r="C22" s="15">
        <v>700</v>
      </c>
      <c r="D22" s="22">
        <v>81</v>
      </c>
      <c r="E22" s="15">
        <v>56800</v>
      </c>
    </row>
    <row r="23" spans="1:5" ht="15">
      <c r="A23" s="19" t="s">
        <v>99</v>
      </c>
      <c r="B23" s="15">
        <v>200</v>
      </c>
      <c r="C23" s="15">
        <v>100</v>
      </c>
      <c r="D23" s="21">
        <v>0</v>
      </c>
      <c r="E23" s="17">
        <v>0</v>
      </c>
    </row>
    <row r="24" spans="1:5" ht="15">
      <c r="A24" s="19" t="s">
        <v>100</v>
      </c>
      <c r="B24" s="15">
        <v>1900</v>
      </c>
      <c r="C24" s="15">
        <v>1500</v>
      </c>
      <c r="D24" s="22">
        <v>80</v>
      </c>
      <c r="E24" s="15">
        <v>119500</v>
      </c>
    </row>
    <row r="25" spans="1:5" ht="15">
      <c r="A25" s="19" t="s">
        <v>101</v>
      </c>
      <c r="B25" s="15">
        <v>100</v>
      </c>
      <c r="C25" s="15">
        <v>100</v>
      </c>
      <c r="D25" s="21">
        <v>0</v>
      </c>
      <c r="E25" s="17">
        <v>0</v>
      </c>
    </row>
    <row r="26" spans="1:5" ht="15">
      <c r="A26" s="19" t="s">
        <v>102</v>
      </c>
      <c r="B26" s="17">
        <v>0</v>
      </c>
      <c r="C26" s="17">
        <v>0</v>
      </c>
      <c r="D26" s="21">
        <v>0</v>
      </c>
      <c r="E26" s="17">
        <v>0</v>
      </c>
    </row>
    <row r="27" spans="1:5" ht="15">
      <c r="A27" s="19" t="s">
        <v>103</v>
      </c>
      <c r="B27" s="15">
        <v>1200</v>
      </c>
      <c r="C27" s="15">
        <v>1000</v>
      </c>
      <c r="D27" s="22">
        <v>64</v>
      </c>
      <c r="E27" s="15">
        <v>64300</v>
      </c>
    </row>
    <row r="28" spans="1:5" ht="15">
      <c r="A28" s="19" t="s">
        <v>104</v>
      </c>
      <c r="B28" s="15">
        <v>2500</v>
      </c>
      <c r="C28" s="15">
        <v>2000</v>
      </c>
      <c r="D28" s="22">
        <v>59</v>
      </c>
      <c r="E28" s="15">
        <v>117300</v>
      </c>
    </row>
    <row r="29" spans="1:5" ht="15">
      <c r="A29" s="19" t="s">
        <v>105</v>
      </c>
      <c r="B29" s="15">
        <v>500</v>
      </c>
      <c r="C29" s="15">
        <v>400</v>
      </c>
      <c r="D29" s="22">
        <v>64</v>
      </c>
      <c r="E29" s="15">
        <v>25600</v>
      </c>
    </row>
    <row r="30" spans="1:5" ht="15">
      <c r="A30" s="19" t="s">
        <v>106</v>
      </c>
      <c r="B30" s="15">
        <v>2900</v>
      </c>
      <c r="C30" s="15">
        <v>2400</v>
      </c>
      <c r="D30" s="22">
        <v>72</v>
      </c>
      <c r="E30" s="15">
        <v>172100</v>
      </c>
    </row>
    <row r="31" spans="1:5" ht="15">
      <c r="A31" s="19" t="s">
        <v>107</v>
      </c>
      <c r="B31" s="15">
        <v>2500</v>
      </c>
      <c r="C31" s="15">
        <v>2000</v>
      </c>
      <c r="D31" s="22">
        <v>67</v>
      </c>
      <c r="E31" s="15">
        <v>133000</v>
      </c>
    </row>
    <row r="32" spans="1:5" ht="15">
      <c r="A32" s="19" t="s">
        <v>108</v>
      </c>
      <c r="B32" s="15">
        <v>1400</v>
      </c>
      <c r="C32" s="15">
        <v>1100</v>
      </c>
      <c r="D32" s="22">
        <v>86</v>
      </c>
      <c r="E32" s="15">
        <v>95000</v>
      </c>
    </row>
    <row r="33" spans="1:5" ht="15">
      <c r="A33" s="19" t="s">
        <v>109</v>
      </c>
      <c r="B33" s="15">
        <v>1400</v>
      </c>
      <c r="C33" s="15">
        <v>1100</v>
      </c>
      <c r="D33" s="22">
        <v>57</v>
      </c>
      <c r="E33" s="15">
        <v>62400</v>
      </c>
    </row>
    <row r="34" spans="1:5" ht="15">
      <c r="A34" s="19" t="s">
        <v>110</v>
      </c>
      <c r="B34" s="17" t="s">
        <v>2</v>
      </c>
      <c r="C34" s="17" t="s">
        <v>2</v>
      </c>
      <c r="D34" s="21" t="s">
        <v>2</v>
      </c>
      <c r="E34" s="17" t="s">
        <v>2</v>
      </c>
    </row>
    <row r="35" spans="1:5" ht="15">
      <c r="A35" s="19" t="s">
        <v>111</v>
      </c>
      <c r="B35" s="15">
        <v>3700</v>
      </c>
      <c r="C35" s="15">
        <v>2600</v>
      </c>
      <c r="D35" s="22">
        <v>82</v>
      </c>
      <c r="E35" s="15">
        <v>213900</v>
      </c>
    </row>
    <row r="36" spans="1:5" ht="15">
      <c r="A36" s="19" t="s">
        <v>112</v>
      </c>
      <c r="B36" s="15">
        <v>4000</v>
      </c>
      <c r="C36" s="15">
        <v>3300</v>
      </c>
      <c r="D36" s="22">
        <v>76</v>
      </c>
      <c r="E36" s="15">
        <v>249300</v>
      </c>
    </row>
    <row r="37" spans="1:5" ht="15">
      <c r="A37" s="19" t="s">
        <v>113</v>
      </c>
      <c r="B37" s="15">
        <v>5000</v>
      </c>
      <c r="C37" s="15">
        <v>4100</v>
      </c>
      <c r="D37" s="22">
        <v>63</v>
      </c>
      <c r="E37" s="15">
        <v>258900</v>
      </c>
    </row>
    <row r="38" spans="1:5" ht="15">
      <c r="A38" s="19" t="s">
        <v>114</v>
      </c>
      <c r="B38" s="15">
        <v>2900</v>
      </c>
      <c r="C38" s="15">
        <v>2300</v>
      </c>
      <c r="D38" s="22">
        <v>94</v>
      </c>
      <c r="E38" s="15">
        <v>217000</v>
      </c>
    </row>
    <row r="39" spans="1:5" ht="15">
      <c r="A39" s="19" t="s">
        <v>115</v>
      </c>
      <c r="B39" s="15">
        <v>700</v>
      </c>
      <c r="C39" s="15">
        <v>600</v>
      </c>
      <c r="D39" s="22">
        <v>26</v>
      </c>
      <c r="E39" s="15">
        <v>15700</v>
      </c>
    </row>
    <row r="40" spans="1:5" ht="15">
      <c r="A40" s="19" t="s">
        <v>116</v>
      </c>
      <c r="B40" s="15">
        <v>900</v>
      </c>
      <c r="C40" s="15">
        <v>700</v>
      </c>
      <c r="D40" s="22">
        <v>83</v>
      </c>
      <c r="E40" s="15">
        <v>57900</v>
      </c>
    </row>
    <row r="41" spans="1:5" ht="15">
      <c r="A41" s="19" t="s">
        <v>117</v>
      </c>
      <c r="B41" s="15">
        <v>700</v>
      </c>
      <c r="C41" s="15">
        <v>500</v>
      </c>
      <c r="D41" s="22">
        <v>60</v>
      </c>
      <c r="E41" s="15">
        <v>30200</v>
      </c>
    </row>
    <row r="42" spans="1:5" ht="15">
      <c r="A42" s="19" t="s">
        <v>118</v>
      </c>
      <c r="B42" s="15">
        <v>1800</v>
      </c>
      <c r="C42" s="15">
        <v>1400</v>
      </c>
      <c r="D42" s="22">
        <v>59</v>
      </c>
      <c r="E42" s="15">
        <v>82300</v>
      </c>
    </row>
    <row r="43" spans="1:5" ht="15">
      <c r="A43" s="19" t="s">
        <v>119</v>
      </c>
      <c r="B43" s="17">
        <v>0</v>
      </c>
      <c r="C43" s="17">
        <v>0</v>
      </c>
      <c r="D43" s="21">
        <v>0</v>
      </c>
      <c r="E43" s="17">
        <v>0</v>
      </c>
    </row>
    <row r="44" spans="1:5" ht="15">
      <c r="A44" s="19" t="s">
        <v>120</v>
      </c>
      <c r="B44" s="15">
        <v>700</v>
      </c>
      <c r="C44" s="15">
        <v>600</v>
      </c>
      <c r="D44" s="22">
        <v>78</v>
      </c>
      <c r="E44" s="15">
        <v>46500</v>
      </c>
    </row>
    <row r="45" spans="1:5" ht="15">
      <c r="A45" s="19" t="s">
        <v>121</v>
      </c>
      <c r="B45" s="17">
        <v>0</v>
      </c>
      <c r="C45" s="17">
        <v>0</v>
      </c>
      <c r="D45" s="21">
        <v>0</v>
      </c>
      <c r="E45" s="17">
        <v>0</v>
      </c>
    </row>
    <row r="46" spans="1:5" ht="15">
      <c r="A46" s="19" t="s">
        <v>122</v>
      </c>
      <c r="B46" s="15">
        <v>900</v>
      </c>
      <c r="C46" s="15">
        <v>700</v>
      </c>
      <c r="D46" s="22">
        <v>68</v>
      </c>
      <c r="E46" s="15">
        <v>47900</v>
      </c>
    </row>
    <row r="47" spans="1:5" ht="15">
      <c r="A47" s="19" t="s">
        <v>123</v>
      </c>
      <c r="B47" s="15">
        <v>400</v>
      </c>
      <c r="C47" s="15">
        <v>300</v>
      </c>
      <c r="D47" s="22">
        <v>49</v>
      </c>
      <c r="E47" s="15">
        <v>14800</v>
      </c>
    </row>
    <row r="48" spans="1:5" ht="15">
      <c r="A48" s="19" t="s">
        <v>124</v>
      </c>
      <c r="B48" s="17" t="s">
        <v>2</v>
      </c>
      <c r="C48" s="17" t="s">
        <v>2</v>
      </c>
      <c r="D48" s="21" t="s">
        <v>2</v>
      </c>
      <c r="E48" s="17" t="s">
        <v>2</v>
      </c>
    </row>
    <row r="49" spans="1:5" ht="15">
      <c r="A49" s="19" t="s">
        <v>125</v>
      </c>
      <c r="B49" s="15">
        <v>200</v>
      </c>
      <c r="C49" s="15">
        <v>100</v>
      </c>
      <c r="D49" s="22">
        <v>60</v>
      </c>
      <c r="E49" s="15">
        <v>6000</v>
      </c>
    </row>
    <row r="50" spans="1:5" ht="15">
      <c r="A50" s="19" t="s">
        <v>126</v>
      </c>
      <c r="B50" s="15">
        <v>1400</v>
      </c>
      <c r="C50" s="15">
        <v>1000</v>
      </c>
      <c r="D50" s="22">
        <v>73</v>
      </c>
      <c r="E50" s="15">
        <v>73400</v>
      </c>
    </row>
    <row r="51" spans="1:5" ht="15">
      <c r="A51" s="19" t="s">
        <v>127</v>
      </c>
      <c r="B51" s="15">
        <v>3500</v>
      </c>
      <c r="C51" s="15">
        <v>2800</v>
      </c>
      <c r="D51" s="22">
        <v>88</v>
      </c>
      <c r="E51" s="15">
        <v>245700</v>
      </c>
    </row>
    <row r="52" spans="1:5" ht="15">
      <c r="A52" s="19" t="s">
        <v>128</v>
      </c>
      <c r="B52" s="15">
        <v>10100</v>
      </c>
      <c r="C52" s="15">
        <v>8300</v>
      </c>
      <c r="D52" s="22">
        <v>84</v>
      </c>
      <c r="E52" s="15">
        <v>693200</v>
      </c>
    </row>
    <row r="53" spans="1:5" ht="15">
      <c r="A53" s="19" t="s">
        <v>129</v>
      </c>
      <c r="B53" s="15">
        <v>100</v>
      </c>
      <c r="C53" s="15">
        <v>100</v>
      </c>
      <c r="D53" s="21">
        <v>0</v>
      </c>
      <c r="E53" s="17">
        <v>0</v>
      </c>
    </row>
    <row r="54" spans="1:5" ht="15">
      <c r="A54" s="19" t="s">
        <v>130</v>
      </c>
      <c r="B54" s="17">
        <v>0</v>
      </c>
      <c r="C54" s="17">
        <v>0</v>
      </c>
      <c r="D54" s="21">
        <v>0</v>
      </c>
      <c r="E54" s="17">
        <v>0</v>
      </c>
    </row>
    <row r="55" spans="1:5" ht="15">
      <c r="A55" s="19" t="s">
        <v>131</v>
      </c>
      <c r="B55" s="15">
        <v>1200</v>
      </c>
      <c r="C55" s="15">
        <v>1000</v>
      </c>
      <c r="D55" s="22">
        <v>53</v>
      </c>
      <c r="E55" s="15">
        <v>52600</v>
      </c>
    </row>
    <row r="56" spans="1:5" ht="15">
      <c r="A56" s="19" t="s">
        <v>132</v>
      </c>
      <c r="B56" s="15">
        <v>2300</v>
      </c>
      <c r="C56" s="15">
        <v>1700</v>
      </c>
      <c r="D56" s="22">
        <v>68</v>
      </c>
      <c r="E56" s="15">
        <v>115000</v>
      </c>
    </row>
    <row r="57" spans="1:5" ht="15">
      <c r="A57" s="19" t="s">
        <v>133</v>
      </c>
      <c r="B57" s="15">
        <v>100</v>
      </c>
      <c r="C57" s="15">
        <v>100</v>
      </c>
      <c r="D57" s="21">
        <v>0</v>
      </c>
      <c r="E57" s="17">
        <v>0</v>
      </c>
    </row>
    <row r="58" spans="1:5" ht="15">
      <c r="A58" s="19" t="s">
        <v>134</v>
      </c>
      <c r="B58" s="17">
        <v>0</v>
      </c>
      <c r="C58" s="17">
        <v>0</v>
      </c>
      <c r="D58" s="21">
        <v>0</v>
      </c>
      <c r="E58" s="17">
        <v>0</v>
      </c>
    </row>
    <row r="59" spans="1:5" ht="15">
      <c r="A59" s="19" t="s">
        <v>135</v>
      </c>
      <c r="B59" s="15">
        <v>600</v>
      </c>
      <c r="C59" s="15">
        <v>500</v>
      </c>
      <c r="D59" s="22">
        <v>43</v>
      </c>
      <c r="E59" s="15">
        <v>21600</v>
      </c>
    </row>
    <row r="60" spans="1:5" ht="15">
      <c r="A60" s="19" t="s">
        <v>136</v>
      </c>
      <c r="B60" s="15">
        <v>2000</v>
      </c>
      <c r="C60" s="15">
        <v>1600</v>
      </c>
      <c r="D60" s="22">
        <v>86</v>
      </c>
      <c r="E60" s="15">
        <v>137600</v>
      </c>
    </row>
    <row r="61" spans="1:5" ht="15">
      <c r="A61" s="19" t="s">
        <v>137</v>
      </c>
      <c r="B61" s="17">
        <v>0</v>
      </c>
      <c r="C61" s="17">
        <v>0</v>
      </c>
      <c r="D61" s="21">
        <v>0</v>
      </c>
      <c r="E61" s="17">
        <v>0</v>
      </c>
    </row>
    <row r="62" spans="1:5" ht="15">
      <c r="A62" s="19" t="s">
        <v>138</v>
      </c>
      <c r="B62" s="15">
        <v>3800</v>
      </c>
      <c r="C62" s="15">
        <v>3000</v>
      </c>
      <c r="D62" s="22">
        <v>92</v>
      </c>
      <c r="E62" s="15">
        <v>275200</v>
      </c>
    </row>
    <row r="63" spans="1:5" ht="15">
      <c r="A63" s="19" t="s">
        <v>139</v>
      </c>
      <c r="B63" s="15">
        <v>1800</v>
      </c>
      <c r="C63" s="15">
        <v>1400</v>
      </c>
      <c r="D63" s="22">
        <v>80</v>
      </c>
      <c r="E63" s="15">
        <v>112100</v>
      </c>
    </row>
    <row r="64" spans="1:5" ht="15">
      <c r="A64" s="19"/>
      <c r="B64" s="15"/>
      <c r="C64" s="15"/>
      <c r="D64" s="22"/>
      <c r="E64" s="15"/>
    </row>
    <row r="65" spans="1:5" ht="15">
      <c r="A65" s="19" t="s">
        <v>140</v>
      </c>
      <c r="B65" s="17">
        <v>0</v>
      </c>
      <c r="C65" s="17">
        <v>0</v>
      </c>
      <c r="D65" s="22">
        <f>+(59+52+57)/3</f>
        <v>56</v>
      </c>
      <c r="E65" s="15">
        <f>5900+10400+5700</f>
        <v>22000</v>
      </c>
    </row>
    <row r="66" spans="1:5" ht="15">
      <c r="A66" s="13"/>
      <c r="B66" s="25"/>
      <c r="C66" s="25"/>
      <c r="D66" s="28"/>
      <c r="E66" s="25"/>
    </row>
    <row r="67" spans="1:5" ht="15">
      <c r="A67" s="11" t="s">
        <v>146</v>
      </c>
      <c r="B67" s="15"/>
      <c r="C67" s="15"/>
      <c r="D67" s="22"/>
      <c r="E67" s="15"/>
    </row>
    <row r="68" spans="1:5" ht="15">
      <c r="A68" s="11"/>
      <c r="B68" s="15"/>
      <c r="C68" s="15"/>
      <c r="D68" s="29"/>
      <c r="E68" s="15"/>
    </row>
    <row r="69" spans="1:6" ht="46.5" customHeight="1">
      <c r="A69" s="41" t="s">
        <v>160</v>
      </c>
      <c r="B69" s="41"/>
      <c r="C69" s="41"/>
      <c r="D69" s="41"/>
      <c r="E69" s="41"/>
      <c r="F69" s="41"/>
    </row>
    <row r="70" spans="1:5" ht="15">
      <c r="A70" s="43" t="s">
        <v>176</v>
      </c>
      <c r="B70" s="23"/>
      <c r="C70" s="23"/>
      <c r="D70" s="22"/>
      <c r="E70" s="15"/>
    </row>
    <row r="71" spans="1:5" ht="15">
      <c r="A71" s="11"/>
      <c r="B71" s="15"/>
      <c r="C71" s="15"/>
      <c r="D71" s="22"/>
      <c r="E71" s="15"/>
    </row>
    <row r="72" spans="1:5" ht="15">
      <c r="A72" s="11"/>
      <c r="B72" s="15"/>
      <c r="C72" s="15"/>
      <c r="D72" s="22"/>
      <c r="E72" s="15"/>
    </row>
    <row r="73" spans="1:5" ht="15">
      <c r="A73" s="11"/>
      <c r="B73" s="15"/>
      <c r="C73" s="15"/>
      <c r="D73" s="22"/>
      <c r="E73" s="15"/>
    </row>
    <row r="74" spans="1:5" ht="15">
      <c r="A74" s="11"/>
      <c r="B74" s="15"/>
      <c r="C74" s="15"/>
      <c r="D74" s="22"/>
      <c r="E74" s="15"/>
    </row>
    <row r="75" spans="1:5" ht="15">
      <c r="A75" s="11"/>
      <c r="B75" s="15"/>
      <c r="C75" s="15"/>
      <c r="D75" s="22"/>
      <c r="E75" s="15"/>
    </row>
  </sheetData>
  <sheetProtection/>
  <mergeCells count="1">
    <mergeCell ref="A69:F69"/>
  </mergeCells>
  <hyperlinks>
    <hyperlink ref="A70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</cols>
  <sheetData>
    <row r="1" ht="20.25">
      <c r="A1" s="9" t="s">
        <v>74</v>
      </c>
    </row>
    <row r="2" ht="20.25">
      <c r="A2" s="9" t="s">
        <v>162</v>
      </c>
    </row>
    <row r="3" ht="15">
      <c r="A3" s="8" t="s">
        <v>0</v>
      </c>
    </row>
    <row r="4" spans="1:5" ht="28.5">
      <c r="A4" s="10" t="s">
        <v>163</v>
      </c>
      <c r="B4" s="26" t="s">
        <v>75</v>
      </c>
      <c r="C4" s="26" t="s">
        <v>77</v>
      </c>
      <c r="D4" s="26" t="s">
        <v>78</v>
      </c>
      <c r="E4" s="26" t="s">
        <v>79</v>
      </c>
    </row>
    <row r="5" spans="1:5" ht="15">
      <c r="A5" s="13"/>
      <c r="B5" s="11"/>
      <c r="C5" s="14"/>
      <c r="D5" s="11"/>
      <c r="E5" s="11"/>
    </row>
    <row r="6" spans="1:5" ht="15">
      <c r="A6" s="12" t="s">
        <v>1</v>
      </c>
      <c r="B6" s="23">
        <f>SUM(B7:B65)</f>
        <v>95000</v>
      </c>
      <c r="C6" s="23">
        <f>SUM(C7:C65)</f>
        <v>75000</v>
      </c>
      <c r="D6" s="22">
        <v>54</v>
      </c>
      <c r="E6" s="23">
        <f>SUM(E7:E65)</f>
        <v>4050000</v>
      </c>
    </row>
    <row r="7" spans="1:5" ht="15">
      <c r="A7" s="19" t="s">
        <v>83</v>
      </c>
      <c r="B7" s="15">
        <v>800</v>
      </c>
      <c r="C7" s="15">
        <v>600</v>
      </c>
      <c r="D7" s="22">
        <v>46</v>
      </c>
      <c r="E7" s="15">
        <v>27600</v>
      </c>
    </row>
    <row r="8" spans="1:5" ht="15">
      <c r="A8" s="19" t="s">
        <v>84</v>
      </c>
      <c r="B8" s="15">
        <v>3000</v>
      </c>
      <c r="C8" s="15">
        <v>2500</v>
      </c>
      <c r="D8" s="22">
        <v>59</v>
      </c>
      <c r="E8" s="15">
        <v>147800</v>
      </c>
    </row>
    <row r="9" spans="1:5" ht="15">
      <c r="A9" s="19" t="s">
        <v>85</v>
      </c>
      <c r="B9" s="15">
        <v>600</v>
      </c>
      <c r="C9" s="15">
        <v>500</v>
      </c>
      <c r="D9" s="22">
        <v>69</v>
      </c>
      <c r="E9" s="15">
        <v>34400</v>
      </c>
    </row>
    <row r="10" spans="1:5" ht="15">
      <c r="A10" s="19" t="s">
        <v>86</v>
      </c>
      <c r="B10" s="15">
        <v>2900</v>
      </c>
      <c r="C10" s="15">
        <v>2000</v>
      </c>
      <c r="D10" s="22">
        <v>54</v>
      </c>
      <c r="E10" s="15">
        <v>108800</v>
      </c>
    </row>
    <row r="11" spans="1:5" ht="15">
      <c r="A11" s="19" t="s">
        <v>87</v>
      </c>
      <c r="B11" s="15">
        <v>5400</v>
      </c>
      <c r="C11" s="15">
        <v>4500</v>
      </c>
      <c r="D11" s="22">
        <v>53</v>
      </c>
      <c r="E11" s="15">
        <v>238200</v>
      </c>
    </row>
    <row r="12" spans="1:5" ht="15">
      <c r="A12" s="19" t="s">
        <v>88</v>
      </c>
      <c r="B12" s="15">
        <v>1800</v>
      </c>
      <c r="C12" s="15">
        <v>1400</v>
      </c>
      <c r="D12" s="22">
        <v>42</v>
      </c>
      <c r="E12" s="15">
        <v>58200</v>
      </c>
    </row>
    <row r="13" spans="1:5" ht="15">
      <c r="A13" s="19" t="s">
        <v>89</v>
      </c>
      <c r="B13" s="15">
        <v>700</v>
      </c>
      <c r="C13" s="15">
        <v>600</v>
      </c>
      <c r="D13" s="22">
        <v>41</v>
      </c>
      <c r="E13" s="15">
        <v>24600</v>
      </c>
    </row>
    <row r="14" spans="1:5" ht="15">
      <c r="A14" s="19" t="s">
        <v>90</v>
      </c>
      <c r="B14" s="15">
        <v>1600</v>
      </c>
      <c r="C14" s="15">
        <v>1300</v>
      </c>
      <c r="D14" s="22">
        <v>60</v>
      </c>
      <c r="E14" s="15">
        <v>77600</v>
      </c>
    </row>
    <row r="15" spans="1:5" ht="15">
      <c r="A15" s="19" t="s">
        <v>91</v>
      </c>
      <c r="B15" s="15">
        <v>500</v>
      </c>
      <c r="C15" s="15">
        <v>300</v>
      </c>
      <c r="D15" s="22">
        <v>48</v>
      </c>
      <c r="E15" s="15">
        <v>14300</v>
      </c>
    </row>
    <row r="16" spans="1:5" ht="15">
      <c r="A16" s="19" t="s">
        <v>92</v>
      </c>
      <c r="B16" s="15">
        <v>900</v>
      </c>
      <c r="C16" s="15">
        <v>700</v>
      </c>
      <c r="D16" s="22">
        <v>26</v>
      </c>
      <c r="E16" s="15">
        <v>18500</v>
      </c>
    </row>
    <row r="17" spans="1:5" ht="15">
      <c r="A17" s="19" t="s">
        <v>93</v>
      </c>
      <c r="B17" s="15">
        <v>1200</v>
      </c>
      <c r="C17" s="15">
        <v>800</v>
      </c>
      <c r="D17" s="22">
        <v>53</v>
      </c>
      <c r="E17" s="15">
        <v>42000</v>
      </c>
    </row>
    <row r="18" spans="1:5" ht="15">
      <c r="A18" s="19" t="s">
        <v>94</v>
      </c>
      <c r="B18" s="15">
        <v>500</v>
      </c>
      <c r="C18" s="15">
        <v>400</v>
      </c>
      <c r="D18" s="22">
        <v>44</v>
      </c>
      <c r="E18" s="15">
        <v>17500</v>
      </c>
    </row>
    <row r="19" spans="1:5" ht="15">
      <c r="A19" s="19" t="s">
        <v>95</v>
      </c>
      <c r="B19" s="15">
        <v>400</v>
      </c>
      <c r="C19" s="15">
        <v>300</v>
      </c>
      <c r="D19" s="22">
        <v>48</v>
      </c>
      <c r="E19" s="15">
        <v>14300</v>
      </c>
    </row>
    <row r="20" spans="1:5" ht="15">
      <c r="A20" s="19" t="s">
        <v>96</v>
      </c>
      <c r="B20" s="15">
        <v>3000</v>
      </c>
      <c r="C20" s="15">
        <v>1900</v>
      </c>
      <c r="D20" s="22">
        <v>54</v>
      </c>
      <c r="E20" s="15">
        <v>102100</v>
      </c>
    </row>
    <row r="21" spans="1:5" ht="15">
      <c r="A21" s="19" t="s">
        <v>97</v>
      </c>
      <c r="B21" s="15">
        <v>200</v>
      </c>
      <c r="C21" s="15">
        <v>200</v>
      </c>
      <c r="D21" s="22">
        <v>29</v>
      </c>
      <c r="E21" s="15">
        <v>5700</v>
      </c>
    </row>
    <row r="22" spans="1:5" ht="15">
      <c r="A22" s="19" t="s">
        <v>98</v>
      </c>
      <c r="B22" s="15">
        <v>1100</v>
      </c>
      <c r="C22" s="15">
        <v>700</v>
      </c>
      <c r="D22" s="22">
        <v>55</v>
      </c>
      <c r="E22" s="15">
        <v>38300</v>
      </c>
    </row>
    <row r="23" spans="1:5" ht="15">
      <c r="A23" s="19" t="s">
        <v>99</v>
      </c>
      <c r="B23" s="17">
        <v>100</v>
      </c>
      <c r="C23" s="17">
        <v>0</v>
      </c>
      <c r="D23" s="21">
        <v>0</v>
      </c>
      <c r="E23" s="17">
        <v>0</v>
      </c>
    </row>
    <row r="24" spans="1:5" ht="15">
      <c r="A24" s="19" t="s">
        <v>100</v>
      </c>
      <c r="B24" s="15">
        <v>2400</v>
      </c>
      <c r="C24" s="15">
        <v>1900</v>
      </c>
      <c r="D24" s="22">
        <v>60</v>
      </c>
      <c r="E24" s="15">
        <v>114700</v>
      </c>
    </row>
    <row r="25" spans="1:5" ht="15">
      <c r="A25" s="19" t="s">
        <v>101</v>
      </c>
      <c r="B25" s="17">
        <v>100</v>
      </c>
      <c r="C25" s="17">
        <v>0</v>
      </c>
      <c r="D25" s="21">
        <v>0</v>
      </c>
      <c r="E25" s="17">
        <v>0</v>
      </c>
    </row>
    <row r="26" spans="1:5" ht="15">
      <c r="A26" s="19" t="s">
        <v>102</v>
      </c>
      <c r="B26" s="17">
        <v>0</v>
      </c>
      <c r="C26" s="17">
        <v>0</v>
      </c>
      <c r="D26" s="21">
        <v>0</v>
      </c>
      <c r="E26" s="17">
        <v>0</v>
      </c>
    </row>
    <row r="27" spans="1:5" ht="15">
      <c r="A27" s="19" t="s">
        <v>103</v>
      </c>
      <c r="B27" s="15">
        <v>1300</v>
      </c>
      <c r="C27" s="15">
        <v>1100</v>
      </c>
      <c r="D27" s="22">
        <v>54</v>
      </c>
      <c r="E27" s="15">
        <v>59000</v>
      </c>
    </row>
    <row r="28" spans="1:5" ht="15">
      <c r="A28" s="19" t="s">
        <v>104</v>
      </c>
      <c r="B28" s="15">
        <v>3500</v>
      </c>
      <c r="C28" s="15">
        <v>2300</v>
      </c>
      <c r="D28" s="22">
        <v>45</v>
      </c>
      <c r="E28" s="15">
        <v>102600</v>
      </c>
    </row>
    <row r="29" spans="1:5" ht="15">
      <c r="A29" s="19" t="s">
        <v>105</v>
      </c>
      <c r="B29" s="15">
        <v>600</v>
      </c>
      <c r="C29" s="15">
        <v>500</v>
      </c>
      <c r="D29" s="22">
        <v>52</v>
      </c>
      <c r="E29" s="15">
        <v>26000</v>
      </c>
    </row>
    <row r="30" spans="1:5" ht="15">
      <c r="A30" s="19" t="s">
        <v>106</v>
      </c>
      <c r="B30" s="15">
        <v>3700</v>
      </c>
      <c r="C30" s="15">
        <v>3100</v>
      </c>
      <c r="D30" s="22">
        <v>66</v>
      </c>
      <c r="E30" s="15">
        <v>205100</v>
      </c>
    </row>
    <row r="31" spans="1:5" ht="15">
      <c r="A31" s="19" t="s">
        <v>107</v>
      </c>
      <c r="B31" s="15">
        <v>2600</v>
      </c>
      <c r="C31" s="15">
        <v>2100</v>
      </c>
      <c r="D31" s="22">
        <v>53</v>
      </c>
      <c r="E31" s="15">
        <v>111300</v>
      </c>
    </row>
    <row r="32" spans="1:5" ht="15">
      <c r="A32" s="19" t="s">
        <v>108</v>
      </c>
      <c r="B32" s="15">
        <v>1700</v>
      </c>
      <c r="C32" s="15">
        <v>1400</v>
      </c>
      <c r="D32" s="22">
        <v>46</v>
      </c>
      <c r="E32" s="15">
        <v>64800</v>
      </c>
    </row>
    <row r="33" spans="1:5" ht="15">
      <c r="A33" s="19" t="s">
        <v>109</v>
      </c>
      <c r="B33" s="15">
        <v>1800</v>
      </c>
      <c r="C33" s="15">
        <v>1400</v>
      </c>
      <c r="D33" s="22">
        <v>52</v>
      </c>
      <c r="E33" s="15">
        <v>73200</v>
      </c>
    </row>
    <row r="34" spans="1:5" ht="15">
      <c r="A34" s="19" t="s">
        <v>110</v>
      </c>
      <c r="B34" s="17" t="s">
        <v>2</v>
      </c>
      <c r="C34" s="17" t="s">
        <v>2</v>
      </c>
      <c r="D34" s="21" t="s">
        <v>2</v>
      </c>
      <c r="E34" s="17" t="s">
        <v>2</v>
      </c>
    </row>
    <row r="35" spans="1:5" ht="15">
      <c r="A35" s="19" t="s">
        <v>111</v>
      </c>
      <c r="B35" s="15">
        <v>3600</v>
      </c>
      <c r="C35" s="15">
        <v>3000</v>
      </c>
      <c r="D35" s="22">
        <v>47</v>
      </c>
      <c r="E35" s="15">
        <v>142200</v>
      </c>
    </row>
    <row r="36" spans="1:5" ht="15">
      <c r="A36" s="19" t="s">
        <v>112</v>
      </c>
      <c r="B36" s="15">
        <v>3700</v>
      </c>
      <c r="C36" s="15">
        <v>3000</v>
      </c>
      <c r="D36" s="22">
        <v>54</v>
      </c>
      <c r="E36" s="15">
        <v>163100</v>
      </c>
    </row>
    <row r="37" spans="1:5" ht="15">
      <c r="A37" s="19" t="s">
        <v>113</v>
      </c>
      <c r="B37" s="15">
        <v>5700</v>
      </c>
      <c r="C37" s="15">
        <v>4600</v>
      </c>
      <c r="D37" s="22">
        <v>55</v>
      </c>
      <c r="E37" s="15">
        <v>252500</v>
      </c>
    </row>
    <row r="38" spans="1:5" ht="15">
      <c r="A38" s="19" t="s">
        <v>114</v>
      </c>
      <c r="B38" s="15">
        <v>5300</v>
      </c>
      <c r="C38" s="15">
        <v>4200</v>
      </c>
      <c r="D38" s="22">
        <v>57</v>
      </c>
      <c r="E38" s="15">
        <v>238900</v>
      </c>
    </row>
    <row r="39" spans="1:5" ht="15">
      <c r="A39" s="19" t="s">
        <v>115</v>
      </c>
      <c r="B39" s="15">
        <v>200</v>
      </c>
      <c r="C39" s="15">
        <v>200</v>
      </c>
      <c r="D39" s="22">
        <v>44</v>
      </c>
      <c r="E39" s="15">
        <v>8800</v>
      </c>
    </row>
    <row r="40" spans="1:5" ht="15">
      <c r="A40" s="19" t="s">
        <v>116</v>
      </c>
      <c r="B40" s="15">
        <v>1100</v>
      </c>
      <c r="C40" s="15">
        <v>900</v>
      </c>
      <c r="D40" s="22">
        <v>76</v>
      </c>
      <c r="E40" s="15">
        <v>68000</v>
      </c>
    </row>
    <row r="41" spans="1:5" ht="15">
      <c r="A41" s="19" t="s">
        <v>117</v>
      </c>
      <c r="B41" s="15">
        <v>600</v>
      </c>
      <c r="C41" s="15">
        <v>500</v>
      </c>
      <c r="D41" s="22">
        <v>58</v>
      </c>
      <c r="E41" s="15">
        <v>29100</v>
      </c>
    </row>
    <row r="42" spans="1:5" ht="15">
      <c r="A42" s="19" t="s">
        <v>118</v>
      </c>
      <c r="B42" s="15">
        <v>2000</v>
      </c>
      <c r="C42" s="15">
        <v>1600</v>
      </c>
      <c r="D42" s="22">
        <v>57</v>
      </c>
      <c r="E42" s="15">
        <v>90700</v>
      </c>
    </row>
    <row r="43" spans="1:5" ht="15">
      <c r="A43" s="19" t="s">
        <v>119</v>
      </c>
      <c r="B43" s="17">
        <v>0</v>
      </c>
      <c r="C43" s="17">
        <v>0</v>
      </c>
      <c r="D43" s="21">
        <v>0</v>
      </c>
      <c r="E43" s="17">
        <v>0</v>
      </c>
    </row>
    <row r="44" spans="1:5" ht="15">
      <c r="A44" s="19" t="s">
        <v>120</v>
      </c>
      <c r="B44" s="15">
        <v>800</v>
      </c>
      <c r="C44" s="15">
        <v>700</v>
      </c>
      <c r="D44" s="22">
        <v>48</v>
      </c>
      <c r="E44" s="15">
        <v>33400</v>
      </c>
    </row>
    <row r="45" spans="1:5" ht="15">
      <c r="A45" s="19" t="s">
        <v>121</v>
      </c>
      <c r="B45" s="17">
        <v>0</v>
      </c>
      <c r="C45" s="17">
        <v>0</v>
      </c>
      <c r="D45" s="21">
        <v>0</v>
      </c>
      <c r="E45" s="17">
        <v>0</v>
      </c>
    </row>
    <row r="46" spans="1:5" ht="15">
      <c r="A46" s="19" t="s">
        <v>122</v>
      </c>
      <c r="B46" s="15">
        <v>1200</v>
      </c>
      <c r="C46" s="15">
        <v>1000</v>
      </c>
      <c r="D46" s="22">
        <v>50</v>
      </c>
      <c r="E46" s="15">
        <v>50300</v>
      </c>
    </row>
    <row r="47" spans="1:5" ht="15">
      <c r="A47" s="19" t="s">
        <v>123</v>
      </c>
      <c r="B47" s="15">
        <v>600</v>
      </c>
      <c r="C47" s="15">
        <v>400</v>
      </c>
      <c r="D47" s="22">
        <v>39</v>
      </c>
      <c r="E47" s="15">
        <v>15600</v>
      </c>
    </row>
    <row r="48" spans="1:5" ht="15">
      <c r="A48" s="19" t="s">
        <v>124</v>
      </c>
      <c r="B48" s="17" t="s">
        <v>2</v>
      </c>
      <c r="C48" s="17" t="s">
        <v>2</v>
      </c>
      <c r="D48" s="21" t="s">
        <v>2</v>
      </c>
      <c r="E48" s="17" t="s">
        <v>2</v>
      </c>
    </row>
    <row r="49" spans="1:5" ht="15">
      <c r="A49" s="19" t="s">
        <v>125</v>
      </c>
      <c r="B49" s="15">
        <v>500</v>
      </c>
      <c r="C49" s="15">
        <v>400</v>
      </c>
      <c r="D49" s="22">
        <v>30</v>
      </c>
      <c r="E49" s="15">
        <v>12000</v>
      </c>
    </row>
    <row r="50" spans="1:5" ht="15">
      <c r="A50" s="19" t="s">
        <v>126</v>
      </c>
      <c r="B50" s="15">
        <v>1000</v>
      </c>
      <c r="C50" s="15">
        <v>800</v>
      </c>
      <c r="D50" s="22">
        <v>50</v>
      </c>
      <c r="E50" s="15">
        <v>40000</v>
      </c>
    </row>
    <row r="51" spans="1:5" ht="15">
      <c r="A51" s="19" t="s">
        <v>127</v>
      </c>
      <c r="B51" s="15">
        <v>3800</v>
      </c>
      <c r="C51" s="15">
        <v>3100</v>
      </c>
      <c r="D51" s="22">
        <v>60</v>
      </c>
      <c r="E51" s="15">
        <v>185000</v>
      </c>
    </row>
    <row r="52" spans="1:5" ht="15">
      <c r="A52" s="19" t="s">
        <v>128</v>
      </c>
      <c r="B52" s="15">
        <v>11100</v>
      </c>
      <c r="C52" s="15">
        <v>8900</v>
      </c>
      <c r="D52" s="22">
        <v>51</v>
      </c>
      <c r="E52" s="15">
        <v>458100</v>
      </c>
    </row>
    <row r="53" spans="1:5" ht="15">
      <c r="A53" s="19" t="s">
        <v>129</v>
      </c>
      <c r="B53" s="17">
        <v>100</v>
      </c>
      <c r="C53" s="17">
        <v>0</v>
      </c>
      <c r="D53" s="21">
        <v>0</v>
      </c>
      <c r="E53" s="17">
        <v>0</v>
      </c>
    </row>
    <row r="54" spans="1:5" ht="15">
      <c r="A54" s="19" t="s">
        <v>130</v>
      </c>
      <c r="B54" s="17">
        <v>0</v>
      </c>
      <c r="C54" s="17">
        <v>0</v>
      </c>
      <c r="D54" s="21">
        <v>0</v>
      </c>
      <c r="E54" s="17">
        <v>0</v>
      </c>
    </row>
    <row r="55" spans="1:5" ht="15">
      <c r="A55" s="19" t="s">
        <v>131</v>
      </c>
      <c r="B55" s="15">
        <v>1400</v>
      </c>
      <c r="C55" s="15">
        <v>1200</v>
      </c>
      <c r="D55" s="22">
        <v>49</v>
      </c>
      <c r="E55" s="15">
        <v>58700</v>
      </c>
    </row>
    <row r="56" spans="1:5" ht="15">
      <c r="A56" s="19" t="s">
        <v>132</v>
      </c>
      <c r="B56" s="15">
        <v>1900</v>
      </c>
      <c r="C56" s="15">
        <v>1500</v>
      </c>
      <c r="D56" s="22">
        <v>48</v>
      </c>
      <c r="E56" s="15">
        <v>72700</v>
      </c>
    </row>
    <row r="57" spans="1:5" ht="15">
      <c r="A57" s="19" t="s">
        <v>133</v>
      </c>
      <c r="B57" s="17">
        <v>200</v>
      </c>
      <c r="C57" s="17">
        <v>0</v>
      </c>
      <c r="D57" s="21">
        <v>0</v>
      </c>
      <c r="E57" s="17">
        <v>0</v>
      </c>
    </row>
    <row r="58" spans="1:5" ht="15">
      <c r="A58" s="19" t="s">
        <v>134</v>
      </c>
      <c r="B58" s="17">
        <v>0</v>
      </c>
      <c r="C58" s="17">
        <v>0</v>
      </c>
      <c r="D58" s="21">
        <v>0</v>
      </c>
      <c r="E58" s="17">
        <v>0</v>
      </c>
    </row>
    <row r="59" spans="1:5" ht="15">
      <c r="A59" s="19" t="s">
        <v>135</v>
      </c>
      <c r="B59" s="15">
        <v>700</v>
      </c>
      <c r="C59" s="15">
        <v>600</v>
      </c>
      <c r="D59" s="22">
        <v>37</v>
      </c>
      <c r="E59" s="15">
        <v>22000</v>
      </c>
    </row>
    <row r="60" spans="1:5" ht="15">
      <c r="A60" s="19" t="s">
        <v>136</v>
      </c>
      <c r="B60" s="15">
        <v>2000</v>
      </c>
      <c r="C60" s="15">
        <v>1600</v>
      </c>
      <c r="D60" s="22">
        <v>59</v>
      </c>
      <c r="E60" s="15">
        <v>93600</v>
      </c>
    </row>
    <row r="61" spans="1:5" ht="15">
      <c r="A61" s="19" t="s">
        <v>137</v>
      </c>
      <c r="B61" s="17">
        <v>0</v>
      </c>
      <c r="C61" s="17">
        <v>0</v>
      </c>
      <c r="D61" s="21">
        <v>0</v>
      </c>
      <c r="E61" s="17">
        <v>0</v>
      </c>
    </row>
    <row r="62" spans="1:5" ht="15">
      <c r="A62" s="19" t="s">
        <v>138</v>
      </c>
      <c r="B62" s="15">
        <v>3800</v>
      </c>
      <c r="C62" s="15">
        <v>3000</v>
      </c>
      <c r="D62" s="22">
        <v>73</v>
      </c>
      <c r="E62" s="15">
        <v>219600</v>
      </c>
    </row>
    <row r="63" spans="1:5" ht="15">
      <c r="A63" s="19" t="s">
        <v>139</v>
      </c>
      <c r="B63" s="15">
        <v>1300</v>
      </c>
      <c r="C63" s="15">
        <v>1000</v>
      </c>
      <c r="D63" s="22">
        <v>57</v>
      </c>
      <c r="E63" s="15">
        <v>57400</v>
      </c>
    </row>
    <row r="64" spans="1:5" ht="15">
      <c r="A64" s="19"/>
      <c r="B64" s="15"/>
      <c r="C64" s="15"/>
      <c r="D64" s="22"/>
      <c r="E64" s="15"/>
    </row>
    <row r="65" spans="1:5" ht="15">
      <c r="A65" s="19" t="s">
        <v>140</v>
      </c>
      <c r="B65" s="17">
        <v>0</v>
      </c>
      <c r="C65" s="15">
        <f>100+200</f>
        <v>300</v>
      </c>
      <c r="D65" s="22">
        <f>+(35+47)/2</f>
        <v>41</v>
      </c>
      <c r="E65" s="15">
        <f>4700+7000</f>
        <v>11700</v>
      </c>
    </row>
    <row r="66" spans="1:5" ht="15">
      <c r="A66" s="13"/>
      <c r="B66" s="25"/>
      <c r="C66" s="25"/>
      <c r="D66" s="28"/>
      <c r="E66" s="25"/>
    </row>
    <row r="67" spans="1:5" ht="15">
      <c r="A67" s="11" t="s">
        <v>146</v>
      </c>
      <c r="B67" s="15"/>
      <c r="C67" s="15"/>
      <c r="D67" s="22"/>
      <c r="E67" s="15"/>
    </row>
    <row r="68" spans="1:5" ht="15">
      <c r="A68" s="11"/>
      <c r="B68" s="15"/>
      <c r="C68" s="15"/>
      <c r="D68" s="29"/>
      <c r="E68" s="15"/>
    </row>
    <row r="69" spans="1:6" ht="45" customHeight="1">
      <c r="A69" s="41" t="s">
        <v>160</v>
      </c>
      <c r="B69" s="41"/>
      <c r="C69" s="41"/>
      <c r="D69" s="41"/>
      <c r="E69" s="41"/>
      <c r="F69" s="41"/>
    </row>
    <row r="70" spans="1:5" ht="15">
      <c r="A70" s="43" t="s">
        <v>176</v>
      </c>
      <c r="B70" s="15"/>
      <c r="C70" s="15"/>
      <c r="D70" s="22"/>
      <c r="E70" s="15"/>
    </row>
    <row r="71" spans="2:5" ht="15">
      <c r="B71" s="15"/>
      <c r="C71" s="15"/>
      <c r="D71" s="22"/>
      <c r="E71" s="15"/>
    </row>
    <row r="72" spans="2:5" ht="15">
      <c r="B72" s="15"/>
      <c r="C72" s="15"/>
      <c r="D72" s="22"/>
      <c r="E72" s="15"/>
    </row>
    <row r="73" spans="2:5" ht="15">
      <c r="B73" s="15"/>
      <c r="C73" s="15"/>
      <c r="D73" s="29"/>
      <c r="E73" s="15"/>
    </row>
    <row r="74" spans="2:5" ht="15">
      <c r="B74" s="23"/>
      <c r="C74" s="23"/>
      <c r="D74" s="29"/>
      <c r="E74" s="15"/>
    </row>
    <row r="75" spans="2:5" ht="15">
      <c r="B75" s="23"/>
      <c r="C75" s="23"/>
      <c r="D75" s="29"/>
      <c r="E75" s="15"/>
    </row>
    <row r="76" spans="2:5" ht="15">
      <c r="B76" s="15"/>
      <c r="C76" s="15"/>
      <c r="D76" s="22"/>
      <c r="E76" s="15"/>
    </row>
    <row r="77" spans="2:5" ht="15">
      <c r="B77" s="15"/>
      <c r="C77" s="15"/>
      <c r="D77" s="22"/>
      <c r="E77" s="15"/>
    </row>
    <row r="78" spans="2:5" ht="15">
      <c r="B78" s="15"/>
      <c r="C78" s="15"/>
      <c r="D78" s="22"/>
      <c r="E78" s="15"/>
    </row>
    <row r="79" spans="2:5" ht="15">
      <c r="B79" s="15"/>
      <c r="C79" s="15"/>
      <c r="D79" s="22"/>
      <c r="E79" s="15"/>
    </row>
    <row r="80" spans="2:5" ht="15">
      <c r="B80" s="15"/>
      <c r="C80" s="15"/>
      <c r="D80" s="22"/>
      <c r="E80" s="15"/>
    </row>
  </sheetData>
  <sheetProtection/>
  <mergeCells count="1">
    <mergeCell ref="A69:F69"/>
  </mergeCells>
  <hyperlinks>
    <hyperlink ref="A70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</cols>
  <sheetData>
    <row r="1" ht="20.25">
      <c r="A1" s="9" t="s">
        <v>74</v>
      </c>
    </row>
    <row r="2" ht="20.25">
      <c r="A2" s="9" t="s">
        <v>165</v>
      </c>
    </row>
    <row r="3" ht="15">
      <c r="A3" s="8" t="s">
        <v>0</v>
      </c>
    </row>
    <row r="4" spans="1:5" ht="28.5">
      <c r="A4" s="10" t="s">
        <v>163</v>
      </c>
      <c r="B4" s="26" t="s">
        <v>75</v>
      </c>
      <c r="C4" s="26" t="s">
        <v>77</v>
      </c>
      <c r="D4" s="26" t="s">
        <v>78</v>
      </c>
      <c r="E4" s="26" t="s">
        <v>79</v>
      </c>
    </row>
    <row r="5" spans="1:5" ht="15">
      <c r="A5" s="13"/>
      <c r="B5" s="11"/>
      <c r="C5" s="14"/>
      <c r="D5" s="11"/>
      <c r="E5" s="11"/>
    </row>
    <row r="6" spans="1:5" ht="15">
      <c r="A6" s="12" t="s">
        <v>1</v>
      </c>
      <c r="B6" s="23">
        <f>SUM(B7:B65)</f>
        <v>65000</v>
      </c>
      <c r="C6" s="23">
        <f>SUM(C7:C65)</f>
        <v>50000</v>
      </c>
      <c r="D6" s="22">
        <v>65</v>
      </c>
      <c r="E6" s="23">
        <f>SUM(E7:E65)</f>
        <v>3250000</v>
      </c>
    </row>
    <row r="7" spans="1:5" ht="15">
      <c r="A7" s="19" t="s">
        <v>83</v>
      </c>
      <c r="B7" s="36">
        <v>600</v>
      </c>
      <c r="C7" s="36">
        <v>500</v>
      </c>
      <c r="D7" s="37">
        <v>75</v>
      </c>
      <c r="E7" s="36">
        <v>37600</v>
      </c>
    </row>
    <row r="8" spans="1:5" ht="15">
      <c r="A8" s="19" t="s">
        <v>84</v>
      </c>
      <c r="B8" s="36">
        <v>1700</v>
      </c>
      <c r="C8" s="36">
        <v>1400</v>
      </c>
      <c r="D8" s="37">
        <v>49</v>
      </c>
      <c r="E8" s="36">
        <v>69000</v>
      </c>
    </row>
    <row r="9" spans="1:5" ht="15">
      <c r="A9" s="19" t="s">
        <v>85</v>
      </c>
      <c r="B9" s="36">
        <v>200</v>
      </c>
      <c r="C9" s="36">
        <v>200</v>
      </c>
      <c r="D9" s="37">
        <v>45</v>
      </c>
      <c r="E9" s="36">
        <v>9000</v>
      </c>
    </row>
    <row r="10" spans="1:5" ht="15">
      <c r="A10" s="19" t="s">
        <v>86</v>
      </c>
      <c r="B10" s="36">
        <v>1800</v>
      </c>
      <c r="C10" s="36">
        <v>1500</v>
      </c>
      <c r="D10" s="37">
        <v>62</v>
      </c>
      <c r="E10" s="36">
        <v>93500</v>
      </c>
    </row>
    <row r="11" spans="1:5" ht="15">
      <c r="A11" s="19" t="s">
        <v>87</v>
      </c>
      <c r="B11" s="36">
        <v>3300</v>
      </c>
      <c r="C11" s="36">
        <v>2700</v>
      </c>
      <c r="D11" s="37">
        <v>64</v>
      </c>
      <c r="E11" s="36">
        <v>173600</v>
      </c>
    </row>
    <row r="12" spans="1:5" ht="15">
      <c r="A12" s="19" t="s">
        <v>88</v>
      </c>
      <c r="B12" s="36">
        <v>1300</v>
      </c>
      <c r="C12" s="36">
        <v>1000</v>
      </c>
      <c r="D12" s="37">
        <v>51</v>
      </c>
      <c r="E12" s="36">
        <v>51300</v>
      </c>
    </row>
    <row r="13" spans="1:5" ht="15">
      <c r="A13" s="19" t="s">
        <v>89</v>
      </c>
      <c r="B13" s="36">
        <v>500</v>
      </c>
      <c r="C13" s="36">
        <v>400</v>
      </c>
      <c r="D13" s="37">
        <v>47</v>
      </c>
      <c r="E13" s="36">
        <v>18600</v>
      </c>
    </row>
    <row r="14" spans="1:5" ht="15">
      <c r="A14" s="19" t="s">
        <v>90</v>
      </c>
      <c r="B14" s="36">
        <v>800</v>
      </c>
      <c r="C14" s="36">
        <v>700</v>
      </c>
      <c r="D14" s="37">
        <v>55</v>
      </c>
      <c r="E14" s="36">
        <v>38200</v>
      </c>
    </row>
    <row r="15" spans="1:5" ht="15">
      <c r="A15" s="19" t="s">
        <v>91</v>
      </c>
      <c r="B15" s="36">
        <v>700</v>
      </c>
      <c r="C15" s="36">
        <v>500</v>
      </c>
      <c r="D15" s="37">
        <v>70</v>
      </c>
      <c r="E15" s="36">
        <v>35100</v>
      </c>
    </row>
    <row r="16" spans="1:5" ht="15">
      <c r="A16" s="19" t="s">
        <v>92</v>
      </c>
      <c r="B16" s="36">
        <v>700</v>
      </c>
      <c r="C16" s="36">
        <v>500</v>
      </c>
      <c r="D16" s="37">
        <v>49</v>
      </c>
      <c r="E16" s="36">
        <v>24600</v>
      </c>
    </row>
    <row r="17" spans="1:5" ht="15">
      <c r="A17" s="19" t="s">
        <v>93</v>
      </c>
      <c r="B17" s="36">
        <v>600</v>
      </c>
      <c r="C17" s="36">
        <v>300</v>
      </c>
      <c r="D17" s="37">
        <v>67</v>
      </c>
      <c r="E17" s="36">
        <v>20000</v>
      </c>
    </row>
    <row r="18" spans="1:5" ht="15">
      <c r="A18" s="19" t="s">
        <v>94</v>
      </c>
      <c r="B18" s="36">
        <v>300</v>
      </c>
      <c r="C18" s="24">
        <v>0</v>
      </c>
      <c r="D18" s="38">
        <v>0</v>
      </c>
      <c r="E18" s="24">
        <v>0</v>
      </c>
    </row>
    <row r="19" spans="1:5" ht="15">
      <c r="A19" s="19" t="s">
        <v>95</v>
      </c>
      <c r="B19" s="36">
        <v>400</v>
      </c>
      <c r="C19" s="36">
        <v>400</v>
      </c>
      <c r="D19" s="37">
        <v>76</v>
      </c>
      <c r="E19" s="36">
        <v>30500</v>
      </c>
    </row>
    <row r="20" spans="1:5" ht="15">
      <c r="A20" s="19" t="s">
        <v>96</v>
      </c>
      <c r="B20" s="36">
        <v>1800</v>
      </c>
      <c r="C20" s="36">
        <v>1500</v>
      </c>
      <c r="D20" s="37">
        <v>77</v>
      </c>
      <c r="E20" s="36">
        <v>115100</v>
      </c>
    </row>
    <row r="21" spans="1:5" ht="15">
      <c r="A21" s="19" t="s">
        <v>97</v>
      </c>
      <c r="B21" s="36">
        <v>200</v>
      </c>
      <c r="C21" s="36">
        <v>200</v>
      </c>
      <c r="D21" s="37">
        <v>51</v>
      </c>
      <c r="E21" s="36">
        <v>10100</v>
      </c>
    </row>
    <row r="22" spans="1:5" ht="15">
      <c r="A22" s="19" t="s">
        <v>98</v>
      </c>
      <c r="B22" s="36">
        <v>700</v>
      </c>
      <c r="C22" s="36">
        <v>600</v>
      </c>
      <c r="D22" s="37">
        <v>80</v>
      </c>
      <c r="E22" s="36">
        <v>47700</v>
      </c>
    </row>
    <row r="23" spans="1:5" ht="15">
      <c r="A23" s="19" t="s">
        <v>99</v>
      </c>
      <c r="B23" s="17" t="s">
        <v>2</v>
      </c>
      <c r="C23" s="17" t="s">
        <v>2</v>
      </c>
      <c r="D23" s="21" t="s">
        <v>2</v>
      </c>
      <c r="E23" s="17" t="s">
        <v>2</v>
      </c>
    </row>
    <row r="24" spans="1:5" ht="15">
      <c r="A24" s="19" t="s">
        <v>100</v>
      </c>
      <c r="B24" s="36">
        <v>1600</v>
      </c>
      <c r="C24" s="36">
        <v>1300</v>
      </c>
      <c r="D24" s="37">
        <v>71</v>
      </c>
      <c r="E24" s="36">
        <v>91700</v>
      </c>
    </row>
    <row r="25" spans="1:5" ht="15">
      <c r="A25" s="19" t="s">
        <v>101</v>
      </c>
      <c r="B25" s="17" t="s">
        <v>2</v>
      </c>
      <c r="C25" s="17" t="s">
        <v>2</v>
      </c>
      <c r="D25" s="21" t="s">
        <v>2</v>
      </c>
      <c r="E25" s="17" t="s">
        <v>2</v>
      </c>
    </row>
    <row r="26" spans="1:5" ht="15">
      <c r="A26" s="19" t="s">
        <v>102</v>
      </c>
      <c r="B26" s="17">
        <v>0</v>
      </c>
      <c r="C26" s="17">
        <v>0</v>
      </c>
      <c r="D26" s="21">
        <v>0</v>
      </c>
      <c r="E26" s="17">
        <v>0</v>
      </c>
    </row>
    <row r="27" spans="1:5" ht="15">
      <c r="A27" s="19" t="s">
        <v>103</v>
      </c>
      <c r="B27" s="36">
        <v>1100</v>
      </c>
      <c r="C27" s="36">
        <v>900</v>
      </c>
      <c r="D27" s="37">
        <v>61</v>
      </c>
      <c r="E27" s="36">
        <v>54900</v>
      </c>
    </row>
    <row r="28" spans="1:5" ht="15">
      <c r="A28" s="19" t="s">
        <v>104</v>
      </c>
      <c r="B28" s="36">
        <v>2600</v>
      </c>
      <c r="C28" s="36">
        <v>2000</v>
      </c>
      <c r="D28" s="37">
        <v>68</v>
      </c>
      <c r="E28" s="36">
        <v>135700</v>
      </c>
    </row>
    <row r="29" spans="1:5" ht="15">
      <c r="A29" s="19" t="s">
        <v>105</v>
      </c>
      <c r="B29" s="36">
        <v>600</v>
      </c>
      <c r="C29" s="36">
        <v>500</v>
      </c>
      <c r="D29" s="37">
        <v>92</v>
      </c>
      <c r="E29" s="36">
        <v>46000</v>
      </c>
    </row>
    <row r="30" spans="1:5" ht="15">
      <c r="A30" s="19" t="s">
        <v>106</v>
      </c>
      <c r="B30" s="36">
        <v>2600</v>
      </c>
      <c r="C30" s="36">
        <v>1100</v>
      </c>
      <c r="D30" s="37">
        <v>60</v>
      </c>
      <c r="E30" s="36">
        <v>65600</v>
      </c>
    </row>
    <row r="31" spans="1:5" ht="15">
      <c r="A31" s="19" t="s">
        <v>107</v>
      </c>
      <c r="B31" s="36">
        <v>2300</v>
      </c>
      <c r="C31" s="36">
        <v>1900</v>
      </c>
      <c r="D31" s="37">
        <v>79</v>
      </c>
      <c r="E31" s="36">
        <v>150600</v>
      </c>
    </row>
    <row r="32" spans="1:5" ht="15">
      <c r="A32" s="19" t="s">
        <v>108</v>
      </c>
      <c r="B32" s="36">
        <v>1100</v>
      </c>
      <c r="C32" s="36">
        <v>900</v>
      </c>
      <c r="D32" s="37">
        <v>70</v>
      </c>
      <c r="E32" s="36">
        <v>63100</v>
      </c>
    </row>
    <row r="33" spans="1:5" ht="15">
      <c r="A33" s="19" t="s">
        <v>109</v>
      </c>
      <c r="B33" s="36">
        <v>1000</v>
      </c>
      <c r="C33" s="36">
        <v>900</v>
      </c>
      <c r="D33" s="37">
        <v>72</v>
      </c>
      <c r="E33" s="36">
        <v>64400</v>
      </c>
    </row>
    <row r="34" spans="1:5" ht="15">
      <c r="A34" s="19" t="s">
        <v>110</v>
      </c>
      <c r="B34" s="17" t="s">
        <v>2</v>
      </c>
      <c r="C34" s="17" t="s">
        <v>2</v>
      </c>
      <c r="D34" s="21" t="s">
        <v>2</v>
      </c>
      <c r="E34" s="17" t="s">
        <v>2</v>
      </c>
    </row>
    <row r="35" spans="1:5" ht="15">
      <c r="A35" s="19" t="s">
        <v>111</v>
      </c>
      <c r="B35" s="36">
        <v>1600</v>
      </c>
      <c r="C35" s="36">
        <v>1300</v>
      </c>
      <c r="D35" s="37">
        <v>67</v>
      </c>
      <c r="E35" s="36">
        <v>87300</v>
      </c>
    </row>
    <row r="36" spans="1:5" ht="15">
      <c r="A36" s="19" t="s">
        <v>112</v>
      </c>
      <c r="B36" s="36">
        <v>3200</v>
      </c>
      <c r="C36" s="36">
        <v>2200</v>
      </c>
      <c r="D36" s="37">
        <v>66</v>
      </c>
      <c r="E36" s="36">
        <v>144600</v>
      </c>
    </row>
    <row r="37" spans="1:5" ht="15">
      <c r="A37" s="19" t="s">
        <v>113</v>
      </c>
      <c r="B37" s="36">
        <v>3400</v>
      </c>
      <c r="C37" s="36">
        <v>2700</v>
      </c>
      <c r="D37" s="37">
        <v>62</v>
      </c>
      <c r="E37" s="36">
        <v>167700</v>
      </c>
    </row>
    <row r="38" spans="1:5" ht="15">
      <c r="A38" s="19" t="s">
        <v>114</v>
      </c>
      <c r="B38" s="36">
        <v>2300</v>
      </c>
      <c r="C38" s="36">
        <v>1900</v>
      </c>
      <c r="D38" s="37">
        <v>69</v>
      </c>
      <c r="E38" s="36">
        <v>131400</v>
      </c>
    </row>
    <row r="39" spans="1:5" ht="15">
      <c r="A39" s="19" t="s">
        <v>115</v>
      </c>
      <c r="B39" s="36">
        <v>200</v>
      </c>
      <c r="C39" s="36">
        <v>200</v>
      </c>
      <c r="D39" s="21" t="s">
        <v>2</v>
      </c>
      <c r="E39" s="36">
        <v>14200</v>
      </c>
    </row>
    <row r="40" spans="1:5" ht="15">
      <c r="A40" s="19" t="s">
        <v>116</v>
      </c>
      <c r="B40" s="36">
        <v>1200</v>
      </c>
      <c r="C40" s="36">
        <v>1000</v>
      </c>
      <c r="D40" s="37">
        <v>75</v>
      </c>
      <c r="E40" s="36">
        <v>75300</v>
      </c>
    </row>
    <row r="41" spans="1:5" ht="15">
      <c r="A41" s="19" t="s">
        <v>117</v>
      </c>
      <c r="B41" s="36">
        <v>400</v>
      </c>
      <c r="C41" s="36">
        <v>300</v>
      </c>
      <c r="D41" s="37">
        <v>42</v>
      </c>
      <c r="E41" s="36">
        <v>12700</v>
      </c>
    </row>
    <row r="42" spans="1:5" ht="15">
      <c r="A42" s="19" t="s">
        <v>118</v>
      </c>
      <c r="B42" s="36">
        <v>1900</v>
      </c>
      <c r="C42" s="36">
        <v>1500</v>
      </c>
      <c r="D42" s="37">
        <v>65</v>
      </c>
      <c r="E42" s="36">
        <v>97700</v>
      </c>
    </row>
    <row r="43" spans="1:5" ht="15">
      <c r="A43" s="19" t="s">
        <v>119</v>
      </c>
      <c r="B43" s="17">
        <v>0</v>
      </c>
      <c r="C43" s="17">
        <v>0</v>
      </c>
      <c r="D43" s="21">
        <v>0</v>
      </c>
      <c r="E43" s="17">
        <v>0</v>
      </c>
    </row>
    <row r="44" spans="1:5" ht="15">
      <c r="A44" s="19" t="s">
        <v>120</v>
      </c>
      <c r="B44" s="36">
        <v>800</v>
      </c>
      <c r="C44" s="36">
        <v>500</v>
      </c>
      <c r="D44" s="37">
        <v>49</v>
      </c>
      <c r="E44" s="36">
        <v>24500</v>
      </c>
    </row>
    <row r="45" spans="1:5" ht="15">
      <c r="A45" s="19" t="s">
        <v>121</v>
      </c>
      <c r="B45" s="17">
        <v>0</v>
      </c>
      <c r="C45" s="17">
        <v>0</v>
      </c>
      <c r="D45" s="21">
        <v>0</v>
      </c>
      <c r="E45" s="17">
        <v>0</v>
      </c>
    </row>
    <row r="46" spans="1:5" ht="15">
      <c r="A46" s="19" t="s">
        <v>122</v>
      </c>
      <c r="B46" s="36">
        <v>900</v>
      </c>
      <c r="C46" s="36">
        <v>700</v>
      </c>
      <c r="D46" s="37">
        <v>65</v>
      </c>
      <c r="E46" s="36">
        <v>45200</v>
      </c>
    </row>
    <row r="47" spans="1:5" ht="15">
      <c r="A47" s="19" t="s">
        <v>123</v>
      </c>
      <c r="B47" s="36">
        <v>600</v>
      </c>
      <c r="C47" s="36">
        <v>400</v>
      </c>
      <c r="D47" s="37">
        <v>44</v>
      </c>
      <c r="E47" s="36">
        <v>17700</v>
      </c>
    </row>
    <row r="48" spans="1:5" ht="15">
      <c r="A48" s="19" t="s">
        <v>124</v>
      </c>
      <c r="B48" s="17" t="s">
        <v>2</v>
      </c>
      <c r="C48" s="17" t="s">
        <v>2</v>
      </c>
      <c r="D48" s="21" t="s">
        <v>2</v>
      </c>
      <c r="E48" s="17" t="s">
        <v>2</v>
      </c>
    </row>
    <row r="49" spans="1:5" ht="15">
      <c r="A49" s="19" t="s">
        <v>125</v>
      </c>
      <c r="B49" s="36">
        <v>300</v>
      </c>
      <c r="C49" s="36">
        <v>300</v>
      </c>
      <c r="D49" s="37">
        <v>67</v>
      </c>
      <c r="E49" s="36">
        <v>20100</v>
      </c>
    </row>
    <row r="50" spans="1:5" ht="15">
      <c r="A50" s="19" t="s">
        <v>126</v>
      </c>
      <c r="B50" s="36">
        <v>300</v>
      </c>
      <c r="C50" s="36">
        <v>200</v>
      </c>
      <c r="D50" s="37">
        <v>42</v>
      </c>
      <c r="E50" s="36">
        <v>8400</v>
      </c>
    </row>
    <row r="51" spans="1:5" ht="15">
      <c r="A51" s="19" t="s">
        <v>127</v>
      </c>
      <c r="B51" s="36">
        <v>1900</v>
      </c>
      <c r="C51" s="36">
        <v>1600</v>
      </c>
      <c r="D51" s="37">
        <v>63</v>
      </c>
      <c r="E51" s="36">
        <v>101000</v>
      </c>
    </row>
    <row r="52" spans="1:5" ht="15">
      <c r="A52" s="19" t="s">
        <v>128</v>
      </c>
      <c r="B52" s="36">
        <v>9100</v>
      </c>
      <c r="C52" s="36">
        <v>7000</v>
      </c>
      <c r="D52" s="37">
        <v>63</v>
      </c>
      <c r="E52" s="36">
        <v>443400</v>
      </c>
    </row>
    <row r="53" spans="1:5" ht="15">
      <c r="A53" s="19" t="s">
        <v>129</v>
      </c>
      <c r="B53" s="17" t="s">
        <v>2</v>
      </c>
      <c r="C53" s="17" t="s">
        <v>2</v>
      </c>
      <c r="D53" s="21" t="s">
        <v>2</v>
      </c>
      <c r="E53" s="17" t="s">
        <v>2</v>
      </c>
    </row>
    <row r="54" spans="1:5" ht="15">
      <c r="A54" s="19" t="s">
        <v>130</v>
      </c>
      <c r="B54" s="17">
        <v>0</v>
      </c>
      <c r="C54" s="17">
        <v>0</v>
      </c>
      <c r="D54" s="21">
        <v>0</v>
      </c>
      <c r="E54" s="17">
        <v>0</v>
      </c>
    </row>
    <row r="55" spans="1:5" ht="15">
      <c r="A55" s="19" t="s">
        <v>131</v>
      </c>
      <c r="B55" s="36">
        <v>800</v>
      </c>
      <c r="C55" s="36">
        <v>600</v>
      </c>
      <c r="D55" s="37">
        <v>65</v>
      </c>
      <c r="E55" s="36">
        <v>39100</v>
      </c>
    </row>
    <row r="56" spans="1:5" ht="15">
      <c r="A56" s="19" t="s">
        <v>132</v>
      </c>
      <c r="B56" s="36">
        <v>1400</v>
      </c>
      <c r="C56" s="36">
        <v>1100</v>
      </c>
      <c r="D56" s="37">
        <v>64</v>
      </c>
      <c r="E56" s="36">
        <v>70500</v>
      </c>
    </row>
    <row r="57" spans="1:5" ht="15">
      <c r="A57" s="19" t="s">
        <v>133</v>
      </c>
      <c r="B57" s="17" t="s">
        <v>2</v>
      </c>
      <c r="C57" s="17" t="s">
        <v>2</v>
      </c>
      <c r="D57" s="21" t="s">
        <v>2</v>
      </c>
      <c r="E57" s="17" t="s">
        <v>2</v>
      </c>
    </row>
    <row r="58" spans="1:5" ht="15">
      <c r="A58" s="19" t="s">
        <v>134</v>
      </c>
      <c r="B58" s="17">
        <v>0</v>
      </c>
      <c r="C58" s="17">
        <v>0</v>
      </c>
      <c r="D58" s="21">
        <v>0</v>
      </c>
      <c r="E58" s="17">
        <v>0</v>
      </c>
    </row>
    <row r="59" spans="1:5" ht="15">
      <c r="A59" s="19" t="s">
        <v>135</v>
      </c>
      <c r="B59" s="36">
        <v>600</v>
      </c>
      <c r="C59" s="36">
        <v>100</v>
      </c>
      <c r="D59" s="37">
        <v>39</v>
      </c>
      <c r="E59" s="36">
        <v>3900</v>
      </c>
    </row>
    <row r="60" spans="1:5" ht="15">
      <c r="A60" s="19" t="s">
        <v>136</v>
      </c>
      <c r="B60" s="36">
        <v>1400</v>
      </c>
      <c r="C60" s="36">
        <v>1200</v>
      </c>
      <c r="D60" s="37">
        <v>64</v>
      </c>
      <c r="E60" s="36">
        <v>76400</v>
      </c>
    </row>
    <row r="61" spans="1:5" ht="15">
      <c r="A61" s="19" t="s">
        <v>137</v>
      </c>
      <c r="B61" s="17">
        <v>0</v>
      </c>
      <c r="C61" s="17">
        <v>0</v>
      </c>
      <c r="D61" s="21">
        <v>0</v>
      </c>
      <c r="E61" s="17">
        <v>0</v>
      </c>
    </row>
    <row r="62" spans="1:5" ht="15">
      <c r="A62" s="19" t="s">
        <v>138</v>
      </c>
      <c r="B62" s="36">
        <v>3100</v>
      </c>
      <c r="C62" s="36">
        <v>2500</v>
      </c>
      <c r="D62" s="37">
        <v>69</v>
      </c>
      <c r="E62" s="36">
        <v>172600</v>
      </c>
    </row>
    <row r="63" spans="1:5" ht="15">
      <c r="A63" s="19" t="s">
        <v>139</v>
      </c>
      <c r="B63" s="36">
        <v>600</v>
      </c>
      <c r="C63" s="36">
        <v>400</v>
      </c>
      <c r="D63" s="37">
        <v>59</v>
      </c>
      <c r="E63" s="36">
        <v>23500</v>
      </c>
    </row>
    <row r="64" spans="1:5" ht="15">
      <c r="A64" s="19"/>
      <c r="B64" s="15"/>
      <c r="C64" s="15"/>
      <c r="D64" s="22"/>
      <c r="E64" s="15"/>
    </row>
    <row r="65" spans="1:5" ht="15">
      <c r="A65" s="19" t="s">
        <v>140</v>
      </c>
      <c r="B65" s="15">
        <f>200+200+100</f>
        <v>500</v>
      </c>
      <c r="C65" s="15">
        <f>200+200</f>
        <v>400</v>
      </c>
      <c r="D65" s="22">
        <f>+(72+63)/2</f>
        <v>67.5</v>
      </c>
      <c r="E65" s="15">
        <f>14300+12600</f>
        <v>26900</v>
      </c>
    </row>
    <row r="66" spans="1:5" ht="15">
      <c r="A66" s="13"/>
      <c r="B66" s="25"/>
      <c r="C66" s="25"/>
      <c r="D66" s="28"/>
      <c r="E66" s="25"/>
    </row>
    <row r="67" spans="1:5" ht="15">
      <c r="A67" s="11" t="s">
        <v>146</v>
      </c>
      <c r="B67" s="15"/>
      <c r="C67" s="15"/>
      <c r="D67" s="22"/>
      <c r="E67" s="15"/>
    </row>
    <row r="68" spans="1:5" ht="15">
      <c r="A68" s="11"/>
      <c r="B68" s="15"/>
      <c r="C68" s="15"/>
      <c r="D68" s="29"/>
      <c r="E68" s="15"/>
    </row>
    <row r="69" spans="1:6" ht="45" customHeight="1">
      <c r="A69" s="41" t="s">
        <v>166</v>
      </c>
      <c r="B69" s="41"/>
      <c r="C69" s="41"/>
      <c r="D69" s="41"/>
      <c r="E69" s="41"/>
      <c r="F69" s="41"/>
    </row>
    <row r="70" spans="1:5" ht="15">
      <c r="A70" s="43" t="s">
        <v>176</v>
      </c>
      <c r="B70" s="23"/>
      <c r="C70" s="23"/>
      <c r="D70" s="29"/>
      <c r="E70" s="15"/>
    </row>
    <row r="71" spans="1:5" ht="15">
      <c r="A71" s="11"/>
      <c r="B71" s="15"/>
      <c r="C71" s="15"/>
      <c r="D71" s="22"/>
      <c r="E71" s="15"/>
    </row>
    <row r="72" spans="1:5" ht="15">
      <c r="A72" s="11"/>
      <c r="B72" s="15"/>
      <c r="C72" s="15"/>
      <c r="D72" s="22"/>
      <c r="E72" s="15"/>
    </row>
    <row r="73" spans="1:5" ht="15">
      <c r="A73" s="11"/>
      <c r="B73" s="15"/>
      <c r="C73" s="15"/>
      <c r="D73" s="22"/>
      <c r="E73" s="15"/>
    </row>
    <row r="74" spans="1:5" ht="15">
      <c r="A74" s="11"/>
      <c r="B74" s="15"/>
      <c r="C74" s="15"/>
      <c r="D74" s="22"/>
      <c r="E74" s="15"/>
    </row>
    <row r="75" spans="1:5" ht="15">
      <c r="A75" s="11"/>
      <c r="B75" s="15"/>
      <c r="C75" s="15"/>
      <c r="D75" s="22"/>
      <c r="E75" s="15"/>
    </row>
    <row r="76" spans="1:5" ht="15">
      <c r="A76" s="11"/>
      <c r="B76" s="15"/>
      <c r="C76" s="15"/>
      <c r="D76" s="22"/>
      <c r="E76" s="15"/>
    </row>
    <row r="77" spans="1:5" ht="15">
      <c r="A77" s="11"/>
      <c r="B77" s="15"/>
      <c r="C77" s="15"/>
      <c r="D77" s="22"/>
      <c r="E77" s="15"/>
    </row>
    <row r="78" ht="15">
      <c r="C78" s="15"/>
    </row>
  </sheetData>
  <sheetProtection/>
  <mergeCells count="1">
    <mergeCell ref="A69:F69"/>
  </mergeCells>
  <hyperlinks>
    <hyperlink ref="A70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</cols>
  <sheetData>
    <row r="1" ht="20.25">
      <c r="A1" s="9" t="s">
        <v>74</v>
      </c>
    </row>
    <row r="2" ht="20.25">
      <c r="A2" s="9" t="s">
        <v>167</v>
      </c>
    </row>
    <row r="3" ht="15">
      <c r="A3" s="8" t="s">
        <v>0</v>
      </c>
    </row>
    <row r="4" spans="1:5" ht="28.5">
      <c r="A4" s="10" t="s">
        <v>163</v>
      </c>
      <c r="B4" s="26" t="s">
        <v>75</v>
      </c>
      <c r="C4" s="26" t="s">
        <v>77</v>
      </c>
      <c r="D4" s="26" t="s">
        <v>78</v>
      </c>
      <c r="E4" s="26" t="s">
        <v>79</v>
      </c>
    </row>
    <row r="5" spans="1:5" ht="15">
      <c r="A5" s="13"/>
      <c r="B5" s="11"/>
      <c r="C5" s="14"/>
      <c r="D5" s="11"/>
      <c r="E5" s="11"/>
    </row>
    <row r="6" spans="1:5" ht="15">
      <c r="A6" s="12" t="s">
        <v>1</v>
      </c>
      <c r="B6" s="23">
        <f>SUM(B8:B75)</f>
        <v>85000</v>
      </c>
      <c r="C6" s="23">
        <f>SUM(C8:C75)</f>
        <v>70000</v>
      </c>
      <c r="D6" s="22">
        <v>63</v>
      </c>
      <c r="E6" s="23">
        <f>SUM(E8:E75)</f>
        <v>4410000</v>
      </c>
    </row>
    <row r="7" spans="1:5" ht="15">
      <c r="A7" s="11"/>
      <c r="B7" s="11"/>
      <c r="C7" s="11"/>
      <c r="D7" s="22"/>
      <c r="E7" s="11"/>
    </row>
    <row r="8" spans="1:5" ht="15">
      <c r="A8" s="19" t="s">
        <v>83</v>
      </c>
      <c r="B8" s="15">
        <v>900</v>
      </c>
      <c r="C8" s="15">
        <v>700</v>
      </c>
      <c r="D8" s="22">
        <v>54</v>
      </c>
      <c r="E8" s="15">
        <v>37700</v>
      </c>
    </row>
    <row r="9" spans="1:5" ht="15">
      <c r="A9" s="19" t="s">
        <v>84</v>
      </c>
      <c r="B9" s="15">
        <v>2200</v>
      </c>
      <c r="C9" s="15">
        <v>1400</v>
      </c>
      <c r="D9" s="22">
        <v>55</v>
      </c>
      <c r="E9" s="15">
        <v>76800</v>
      </c>
    </row>
    <row r="10" spans="1:5" ht="15">
      <c r="A10" s="19" t="s">
        <v>85</v>
      </c>
      <c r="B10" s="15">
        <v>600</v>
      </c>
      <c r="C10" s="15">
        <v>500</v>
      </c>
      <c r="D10" s="22">
        <v>50</v>
      </c>
      <c r="E10" s="15">
        <v>25000</v>
      </c>
    </row>
    <row r="11" spans="1:5" ht="15">
      <c r="A11" s="19" t="s">
        <v>86</v>
      </c>
      <c r="B11" s="15">
        <v>2600</v>
      </c>
      <c r="C11" s="15">
        <v>2100</v>
      </c>
      <c r="D11" s="22">
        <v>76</v>
      </c>
      <c r="E11" s="15">
        <v>160100</v>
      </c>
    </row>
    <row r="12" spans="1:5" ht="15">
      <c r="A12" s="19" t="s">
        <v>87</v>
      </c>
      <c r="B12" s="15">
        <v>3900</v>
      </c>
      <c r="C12" s="15">
        <v>3300</v>
      </c>
      <c r="D12" s="22">
        <v>69</v>
      </c>
      <c r="E12" s="15">
        <v>226600</v>
      </c>
    </row>
    <row r="13" spans="1:5" ht="15">
      <c r="A13" s="19" t="s">
        <v>88</v>
      </c>
      <c r="B13" s="15">
        <v>1300</v>
      </c>
      <c r="C13" s="15">
        <v>1100</v>
      </c>
      <c r="D13" s="22">
        <v>67</v>
      </c>
      <c r="E13" s="15">
        <v>73600</v>
      </c>
    </row>
    <row r="14" spans="1:5" ht="15">
      <c r="A14" s="11"/>
      <c r="B14" s="15"/>
      <c r="C14" s="15"/>
      <c r="D14" s="22"/>
      <c r="E14" s="15"/>
    </row>
    <row r="15" spans="1:5" ht="15">
      <c r="A15" s="19" t="s">
        <v>89</v>
      </c>
      <c r="B15" s="15">
        <v>800</v>
      </c>
      <c r="C15" s="15">
        <v>700</v>
      </c>
      <c r="D15" s="22">
        <v>52</v>
      </c>
      <c r="E15" s="15">
        <v>36600</v>
      </c>
    </row>
    <row r="16" spans="1:5" ht="15">
      <c r="A16" s="19" t="s">
        <v>90</v>
      </c>
      <c r="B16" s="15">
        <v>1100</v>
      </c>
      <c r="C16" s="15">
        <v>900</v>
      </c>
      <c r="D16" s="22">
        <v>51</v>
      </c>
      <c r="E16" s="15">
        <v>46100</v>
      </c>
    </row>
    <row r="17" spans="1:5" ht="15">
      <c r="A17" s="19" t="s">
        <v>91</v>
      </c>
      <c r="B17" s="15">
        <v>500</v>
      </c>
      <c r="C17" s="15">
        <v>400</v>
      </c>
      <c r="D17" s="22">
        <v>54</v>
      </c>
      <c r="E17" s="15">
        <v>21600</v>
      </c>
    </row>
    <row r="18" spans="1:5" ht="15">
      <c r="A18" s="19" t="s">
        <v>92</v>
      </c>
      <c r="B18" s="15">
        <v>500</v>
      </c>
      <c r="C18" s="15">
        <v>400</v>
      </c>
      <c r="D18" s="22">
        <v>52</v>
      </c>
      <c r="E18" s="15">
        <v>20800</v>
      </c>
    </row>
    <row r="19" spans="1:5" ht="15">
      <c r="A19" s="19" t="s">
        <v>93</v>
      </c>
      <c r="B19" s="15">
        <v>600</v>
      </c>
      <c r="C19" s="15">
        <v>500</v>
      </c>
      <c r="D19" s="22">
        <v>62</v>
      </c>
      <c r="E19" s="15">
        <v>30900</v>
      </c>
    </row>
    <row r="20" spans="1:5" ht="15">
      <c r="A20" s="19" t="s">
        <v>94</v>
      </c>
      <c r="B20" s="15">
        <v>700</v>
      </c>
      <c r="C20" s="15">
        <v>400</v>
      </c>
      <c r="D20" s="22">
        <v>45</v>
      </c>
      <c r="E20" s="15">
        <v>17800</v>
      </c>
    </row>
    <row r="21" spans="1:5" ht="15">
      <c r="A21" s="11"/>
      <c r="B21" s="15"/>
      <c r="C21" s="15"/>
      <c r="D21" s="22"/>
      <c r="E21" s="15"/>
    </row>
    <row r="22" spans="1:5" ht="15">
      <c r="A22" s="19" t="s">
        <v>95</v>
      </c>
      <c r="B22" s="15">
        <v>500</v>
      </c>
      <c r="C22" s="15">
        <v>500</v>
      </c>
      <c r="D22" s="22">
        <v>47</v>
      </c>
      <c r="E22" s="15">
        <v>23700</v>
      </c>
    </row>
    <row r="23" spans="1:5" ht="15">
      <c r="A23" s="19" t="s">
        <v>96</v>
      </c>
      <c r="B23" s="15">
        <v>2100</v>
      </c>
      <c r="C23" s="15">
        <v>1800</v>
      </c>
      <c r="D23" s="22">
        <v>63</v>
      </c>
      <c r="E23" s="15">
        <v>112500</v>
      </c>
    </row>
    <row r="24" spans="1:5" ht="15">
      <c r="A24" s="19" t="s">
        <v>97</v>
      </c>
      <c r="B24" s="15">
        <v>400</v>
      </c>
      <c r="C24" s="15">
        <v>300</v>
      </c>
      <c r="D24" s="22">
        <v>62</v>
      </c>
      <c r="E24" s="15">
        <v>18600</v>
      </c>
    </row>
    <row r="25" spans="1:5" ht="15">
      <c r="A25" s="19" t="s">
        <v>98</v>
      </c>
      <c r="B25" s="15">
        <v>1100</v>
      </c>
      <c r="C25" s="15">
        <v>1000</v>
      </c>
      <c r="D25" s="22">
        <v>70</v>
      </c>
      <c r="E25" s="15">
        <v>70300</v>
      </c>
    </row>
    <row r="26" spans="1:5" ht="15">
      <c r="A26" s="19" t="s">
        <v>99</v>
      </c>
      <c r="B26" s="17" t="s">
        <v>2</v>
      </c>
      <c r="C26" s="17" t="s">
        <v>2</v>
      </c>
      <c r="D26" s="21" t="s">
        <v>2</v>
      </c>
      <c r="E26" s="17" t="s">
        <v>2</v>
      </c>
    </row>
    <row r="27" spans="1:5" ht="15">
      <c r="A27" s="19" t="s">
        <v>100</v>
      </c>
      <c r="B27" s="15">
        <v>1800</v>
      </c>
      <c r="C27" s="15">
        <v>1500</v>
      </c>
      <c r="D27" s="22">
        <v>71</v>
      </c>
      <c r="E27" s="15">
        <v>105800</v>
      </c>
    </row>
    <row r="28" spans="1:5" ht="15">
      <c r="A28" s="11"/>
      <c r="B28" s="15"/>
      <c r="C28" s="15"/>
      <c r="D28" s="22"/>
      <c r="E28" s="15"/>
    </row>
    <row r="29" spans="1:5" ht="15">
      <c r="A29" s="19" t="s">
        <v>101</v>
      </c>
      <c r="B29" s="15">
        <v>300</v>
      </c>
      <c r="C29" s="15">
        <v>300</v>
      </c>
      <c r="D29" s="22">
        <v>46</v>
      </c>
      <c r="E29" s="15">
        <v>13800</v>
      </c>
    </row>
    <row r="30" spans="1:5" ht="15">
      <c r="A30" s="19" t="s">
        <v>102</v>
      </c>
      <c r="B30" s="17">
        <v>0</v>
      </c>
      <c r="C30" s="17">
        <v>0</v>
      </c>
      <c r="D30" s="21">
        <v>0</v>
      </c>
      <c r="E30" s="17">
        <v>0</v>
      </c>
    </row>
    <row r="31" spans="1:5" ht="15">
      <c r="A31" s="19" t="s">
        <v>103</v>
      </c>
      <c r="B31" s="15">
        <v>2000</v>
      </c>
      <c r="C31" s="15">
        <v>1300</v>
      </c>
      <c r="D31" s="22">
        <v>60</v>
      </c>
      <c r="E31" s="15">
        <v>77800</v>
      </c>
    </row>
    <row r="32" spans="1:5" ht="15">
      <c r="A32" s="19" t="s">
        <v>104</v>
      </c>
      <c r="B32" s="15">
        <v>3400</v>
      </c>
      <c r="C32" s="15">
        <v>2700</v>
      </c>
      <c r="D32" s="22">
        <v>55</v>
      </c>
      <c r="E32" s="15">
        <v>148000</v>
      </c>
    </row>
    <row r="33" spans="1:5" ht="15">
      <c r="A33" s="19" t="s">
        <v>105</v>
      </c>
      <c r="B33" s="15">
        <v>1400</v>
      </c>
      <c r="C33" s="15">
        <v>1000</v>
      </c>
      <c r="D33" s="22">
        <v>62</v>
      </c>
      <c r="E33" s="15">
        <v>62000</v>
      </c>
    </row>
    <row r="34" spans="1:5" ht="15">
      <c r="A34" s="19" t="s">
        <v>106</v>
      </c>
      <c r="B34" s="15">
        <v>2600</v>
      </c>
      <c r="C34" s="15">
        <v>2200</v>
      </c>
      <c r="D34" s="22">
        <v>66</v>
      </c>
      <c r="E34" s="15">
        <v>145600</v>
      </c>
    </row>
    <row r="35" spans="1:5" ht="15">
      <c r="A35" s="19"/>
      <c r="B35" s="15"/>
      <c r="C35" s="15"/>
      <c r="D35" s="22"/>
      <c r="E35" s="15"/>
    </row>
    <row r="36" spans="1:5" ht="15">
      <c r="A36" s="19" t="s">
        <v>107</v>
      </c>
      <c r="B36" s="15">
        <v>2900</v>
      </c>
      <c r="C36" s="15">
        <v>2300</v>
      </c>
      <c r="D36" s="22">
        <v>57</v>
      </c>
      <c r="E36" s="15">
        <v>130300</v>
      </c>
    </row>
    <row r="37" spans="1:5" ht="15">
      <c r="A37" s="19" t="s">
        <v>108</v>
      </c>
      <c r="B37" s="15">
        <v>1400</v>
      </c>
      <c r="C37" s="15">
        <v>1200</v>
      </c>
      <c r="D37" s="22">
        <v>65</v>
      </c>
      <c r="E37" s="15">
        <v>77400</v>
      </c>
    </row>
    <row r="38" spans="1:5" ht="15">
      <c r="A38" s="19" t="s">
        <v>109</v>
      </c>
      <c r="B38" s="15">
        <v>1200</v>
      </c>
      <c r="C38" s="15">
        <v>1000</v>
      </c>
      <c r="D38" s="22">
        <v>56</v>
      </c>
      <c r="E38" s="15">
        <v>55500</v>
      </c>
    </row>
    <row r="39" spans="1:5" ht="15">
      <c r="A39" s="19" t="s">
        <v>110</v>
      </c>
      <c r="B39" s="17" t="s">
        <v>2</v>
      </c>
      <c r="C39" s="17" t="s">
        <v>2</v>
      </c>
      <c r="D39" s="21" t="s">
        <v>2</v>
      </c>
      <c r="E39" s="17" t="s">
        <v>2</v>
      </c>
    </row>
    <row r="40" spans="1:5" ht="15">
      <c r="A40" s="19" t="s">
        <v>111</v>
      </c>
      <c r="B40" s="15">
        <v>3100</v>
      </c>
      <c r="C40" s="15">
        <v>2600</v>
      </c>
      <c r="D40" s="22">
        <v>71</v>
      </c>
      <c r="E40" s="15">
        <v>185400</v>
      </c>
    </row>
    <row r="41" spans="1:5" ht="15">
      <c r="A41" s="19" t="s">
        <v>112</v>
      </c>
      <c r="B41" s="15">
        <v>3600</v>
      </c>
      <c r="C41" s="15">
        <v>3000</v>
      </c>
      <c r="D41" s="22">
        <v>59</v>
      </c>
      <c r="E41" s="15">
        <v>177400</v>
      </c>
    </row>
    <row r="42" spans="1:5" ht="15">
      <c r="A42" s="19"/>
      <c r="B42" s="15"/>
      <c r="C42" s="15"/>
      <c r="D42" s="22"/>
      <c r="E42" s="15"/>
    </row>
    <row r="43" spans="1:5" ht="15">
      <c r="A43" s="19" t="s">
        <v>113</v>
      </c>
      <c r="B43" s="15">
        <v>4200</v>
      </c>
      <c r="C43" s="15">
        <v>3600</v>
      </c>
      <c r="D43" s="22">
        <v>61</v>
      </c>
      <c r="E43" s="15">
        <v>218200</v>
      </c>
    </row>
    <row r="44" spans="1:5" ht="15">
      <c r="A44" s="19" t="s">
        <v>114</v>
      </c>
      <c r="B44" s="15">
        <v>3100</v>
      </c>
      <c r="C44" s="15">
        <v>2500</v>
      </c>
      <c r="D44" s="22">
        <v>62</v>
      </c>
      <c r="E44" s="15">
        <v>155600</v>
      </c>
    </row>
    <row r="45" spans="1:5" ht="15">
      <c r="A45" s="19" t="s">
        <v>115</v>
      </c>
      <c r="B45" s="15">
        <v>500</v>
      </c>
      <c r="C45" s="15">
        <v>500</v>
      </c>
      <c r="D45" s="22">
        <v>44</v>
      </c>
      <c r="E45" s="15">
        <v>22200</v>
      </c>
    </row>
    <row r="46" spans="1:5" ht="15">
      <c r="A46" s="19" t="s">
        <v>116</v>
      </c>
      <c r="B46" s="15">
        <v>800</v>
      </c>
      <c r="C46" s="15">
        <v>700</v>
      </c>
      <c r="D46" s="22">
        <v>75</v>
      </c>
      <c r="E46" s="15">
        <v>52300</v>
      </c>
    </row>
    <row r="47" spans="1:5" ht="15">
      <c r="A47" s="19" t="s">
        <v>117</v>
      </c>
      <c r="B47" s="15">
        <v>600</v>
      </c>
      <c r="C47" s="15">
        <v>500</v>
      </c>
      <c r="D47" s="22">
        <v>51</v>
      </c>
      <c r="E47" s="15">
        <v>25500</v>
      </c>
    </row>
    <row r="48" spans="1:5" ht="15">
      <c r="A48" s="19" t="s">
        <v>118</v>
      </c>
      <c r="B48" s="15">
        <v>2300</v>
      </c>
      <c r="C48" s="15">
        <v>1900</v>
      </c>
      <c r="D48" s="22">
        <v>57</v>
      </c>
      <c r="E48" s="15">
        <v>108500</v>
      </c>
    </row>
    <row r="49" spans="1:5" ht="15">
      <c r="A49" s="19"/>
      <c r="B49" s="15"/>
      <c r="C49" s="15"/>
      <c r="D49" s="22"/>
      <c r="E49" s="15"/>
    </row>
    <row r="50" spans="1:5" ht="15">
      <c r="A50" s="19" t="s">
        <v>119</v>
      </c>
      <c r="B50" s="17">
        <v>0</v>
      </c>
      <c r="C50" s="17">
        <v>0</v>
      </c>
      <c r="D50" s="21">
        <v>0</v>
      </c>
      <c r="E50" s="17">
        <v>0</v>
      </c>
    </row>
    <row r="51" spans="1:5" ht="15">
      <c r="A51" s="19" t="s">
        <v>120</v>
      </c>
      <c r="B51" s="15">
        <v>800</v>
      </c>
      <c r="C51" s="15">
        <v>700</v>
      </c>
      <c r="D51" s="22">
        <v>51</v>
      </c>
      <c r="E51" s="15">
        <v>35400</v>
      </c>
    </row>
    <row r="52" spans="1:5" ht="15">
      <c r="A52" s="19" t="s">
        <v>121</v>
      </c>
      <c r="B52" s="17">
        <v>0</v>
      </c>
      <c r="C52" s="17">
        <v>0</v>
      </c>
      <c r="D52" s="21">
        <v>0</v>
      </c>
      <c r="E52" s="17">
        <v>0</v>
      </c>
    </row>
    <row r="53" spans="1:5" ht="15">
      <c r="A53" s="19" t="s">
        <v>122</v>
      </c>
      <c r="B53" s="15">
        <v>1000</v>
      </c>
      <c r="C53" s="15">
        <v>800</v>
      </c>
      <c r="D53" s="22">
        <v>61</v>
      </c>
      <c r="E53" s="15">
        <v>48500</v>
      </c>
    </row>
    <row r="54" spans="1:5" ht="15">
      <c r="A54" s="19" t="s">
        <v>123</v>
      </c>
      <c r="B54" s="15">
        <v>600</v>
      </c>
      <c r="C54" s="15">
        <v>500</v>
      </c>
      <c r="D54" s="22">
        <v>66</v>
      </c>
      <c r="E54" s="15">
        <v>33100</v>
      </c>
    </row>
    <row r="55" spans="1:5" ht="15">
      <c r="A55" s="19" t="s">
        <v>124</v>
      </c>
      <c r="B55" s="17" t="s">
        <v>2</v>
      </c>
      <c r="C55" s="17" t="s">
        <v>2</v>
      </c>
      <c r="D55" s="21" t="s">
        <v>2</v>
      </c>
      <c r="E55" s="17" t="s">
        <v>2</v>
      </c>
    </row>
    <row r="56" spans="1:5" ht="15">
      <c r="A56" s="19"/>
      <c r="B56" s="15"/>
      <c r="C56" s="15"/>
      <c r="D56" s="22"/>
      <c r="E56" s="15"/>
    </row>
    <row r="57" spans="1:5" ht="15">
      <c r="A57" s="19" t="s">
        <v>125</v>
      </c>
      <c r="B57" s="15">
        <v>800</v>
      </c>
      <c r="C57" s="15">
        <v>700</v>
      </c>
      <c r="D57" s="22">
        <v>55</v>
      </c>
      <c r="E57" s="15">
        <v>38500</v>
      </c>
    </row>
    <row r="58" spans="1:5" ht="15">
      <c r="A58" s="19" t="s">
        <v>126</v>
      </c>
      <c r="B58" s="15">
        <v>1000</v>
      </c>
      <c r="C58" s="15">
        <v>900</v>
      </c>
      <c r="D58" s="22">
        <v>68</v>
      </c>
      <c r="E58" s="15">
        <v>61500</v>
      </c>
    </row>
    <row r="59" spans="1:5" ht="15">
      <c r="A59" s="19" t="s">
        <v>127</v>
      </c>
      <c r="B59" s="15">
        <v>2800</v>
      </c>
      <c r="C59" s="15">
        <v>2400</v>
      </c>
      <c r="D59" s="22">
        <v>69</v>
      </c>
      <c r="E59" s="15">
        <v>166700</v>
      </c>
    </row>
    <row r="60" spans="1:5" ht="15">
      <c r="A60" s="19" t="s">
        <v>128</v>
      </c>
      <c r="B60" s="15">
        <v>12800</v>
      </c>
      <c r="C60" s="15">
        <v>10900</v>
      </c>
      <c r="D60" s="22">
        <v>70</v>
      </c>
      <c r="E60" s="15">
        <v>761500</v>
      </c>
    </row>
    <row r="61" spans="1:5" ht="15">
      <c r="A61" s="19" t="s">
        <v>129</v>
      </c>
      <c r="B61" s="17" t="s">
        <v>2</v>
      </c>
      <c r="C61" s="17" t="s">
        <v>2</v>
      </c>
      <c r="D61" s="21" t="s">
        <v>2</v>
      </c>
      <c r="E61" s="17" t="s">
        <v>2</v>
      </c>
    </row>
    <row r="62" spans="1:5" ht="15">
      <c r="A62" s="19" t="s">
        <v>130</v>
      </c>
      <c r="B62" s="17" t="s">
        <v>2</v>
      </c>
      <c r="C62" s="17" t="s">
        <v>2</v>
      </c>
      <c r="D62" s="21" t="s">
        <v>2</v>
      </c>
      <c r="E62" s="17" t="s">
        <v>2</v>
      </c>
    </row>
    <row r="63" spans="1:5" ht="15">
      <c r="A63" s="19"/>
      <c r="B63" s="15"/>
      <c r="C63" s="15"/>
      <c r="D63" s="22"/>
      <c r="E63" s="15"/>
    </row>
    <row r="64" spans="1:5" ht="15">
      <c r="A64" s="19" t="s">
        <v>131</v>
      </c>
      <c r="B64" s="15">
        <v>1100</v>
      </c>
      <c r="C64" s="15">
        <v>800</v>
      </c>
      <c r="D64" s="22">
        <v>64</v>
      </c>
      <c r="E64" s="15">
        <v>51000</v>
      </c>
    </row>
    <row r="65" spans="1:5" ht="15">
      <c r="A65" s="19" t="s">
        <v>132</v>
      </c>
      <c r="B65" s="15">
        <v>2000</v>
      </c>
      <c r="C65" s="15">
        <v>1600</v>
      </c>
      <c r="D65" s="22">
        <v>64</v>
      </c>
      <c r="E65" s="15">
        <v>101600</v>
      </c>
    </row>
    <row r="66" spans="1:5" ht="15">
      <c r="A66" s="19" t="s">
        <v>133</v>
      </c>
      <c r="B66" s="17" t="s">
        <v>2</v>
      </c>
      <c r="C66" s="17" t="s">
        <v>2</v>
      </c>
      <c r="D66" s="21" t="s">
        <v>2</v>
      </c>
      <c r="E66" s="17" t="s">
        <v>2</v>
      </c>
    </row>
    <row r="67" spans="1:5" ht="15">
      <c r="A67" s="19" t="s">
        <v>134</v>
      </c>
      <c r="B67" s="17">
        <v>0</v>
      </c>
      <c r="C67" s="17">
        <v>0</v>
      </c>
      <c r="D67" s="21">
        <v>0</v>
      </c>
      <c r="E67" s="17">
        <v>0</v>
      </c>
    </row>
    <row r="68" spans="1:5" ht="15">
      <c r="A68" s="19" t="s">
        <v>135</v>
      </c>
      <c r="B68" s="15">
        <v>700</v>
      </c>
      <c r="C68" s="15">
        <v>600</v>
      </c>
      <c r="D68" s="22">
        <v>52</v>
      </c>
      <c r="E68" s="15">
        <v>31400</v>
      </c>
    </row>
    <row r="69" spans="1:5" ht="15">
      <c r="A69" s="19" t="s">
        <v>136</v>
      </c>
      <c r="B69" s="15">
        <v>1900</v>
      </c>
      <c r="C69" s="15">
        <v>1600</v>
      </c>
      <c r="D69" s="22">
        <v>67</v>
      </c>
      <c r="E69" s="15">
        <v>106500</v>
      </c>
    </row>
    <row r="70" spans="1:5" ht="15">
      <c r="A70" s="19"/>
      <c r="B70" s="15"/>
      <c r="C70" s="15"/>
      <c r="D70" s="22"/>
      <c r="E70" s="15"/>
    </row>
    <row r="71" spans="1:5" ht="15">
      <c r="A71" s="19" t="s">
        <v>137</v>
      </c>
      <c r="B71" s="17">
        <v>0</v>
      </c>
      <c r="C71" s="17">
        <v>0</v>
      </c>
      <c r="D71" s="21">
        <v>0</v>
      </c>
      <c r="E71" s="17">
        <v>0</v>
      </c>
    </row>
    <row r="72" spans="1:5" ht="15">
      <c r="A72" s="19" t="s">
        <v>138</v>
      </c>
      <c r="B72" s="15">
        <v>2700</v>
      </c>
      <c r="C72" s="15">
        <v>2200</v>
      </c>
      <c r="D72" s="22">
        <v>61</v>
      </c>
      <c r="E72" s="15">
        <v>134200</v>
      </c>
    </row>
    <row r="73" spans="1:5" ht="15">
      <c r="A73" s="19" t="s">
        <v>139</v>
      </c>
      <c r="B73" s="15">
        <v>1000</v>
      </c>
      <c r="C73" s="15">
        <v>800</v>
      </c>
      <c r="D73" s="22">
        <v>54</v>
      </c>
      <c r="E73" s="15">
        <v>42800</v>
      </c>
    </row>
    <row r="74" spans="1:5" ht="15">
      <c r="A74" s="19"/>
      <c r="B74" s="15"/>
      <c r="C74" s="15"/>
      <c r="D74" s="22"/>
      <c r="E74" s="15"/>
    </row>
    <row r="75" spans="1:5" ht="15">
      <c r="A75" s="19" t="s">
        <v>140</v>
      </c>
      <c r="B75" s="15">
        <f>400+200+200</f>
        <v>800</v>
      </c>
      <c r="C75" s="15">
        <f>300+200+200</f>
        <v>700</v>
      </c>
      <c r="D75" s="22">
        <f>+(50+48+65)/3</f>
        <v>54.333333333333336</v>
      </c>
      <c r="E75" s="15">
        <f>14900+9500+12900</f>
        <v>37300</v>
      </c>
    </row>
    <row r="76" spans="1:5" ht="15">
      <c r="A76" s="13"/>
      <c r="B76" s="25"/>
      <c r="C76" s="25"/>
      <c r="D76" s="28"/>
      <c r="E76" s="25"/>
    </row>
    <row r="77" spans="1:5" ht="15">
      <c r="A77" s="11" t="s">
        <v>146</v>
      </c>
      <c r="B77" s="15"/>
      <c r="C77" s="15"/>
      <c r="D77" s="22"/>
      <c r="E77" s="15"/>
    </row>
    <row r="78" spans="1:5" ht="15">
      <c r="A78" s="11"/>
      <c r="B78" s="15"/>
      <c r="C78" s="15"/>
      <c r="D78" s="29"/>
      <c r="E78" s="15"/>
    </row>
    <row r="79" spans="1:5" ht="15">
      <c r="A79" s="12" t="s">
        <v>169</v>
      </c>
      <c r="B79" s="23"/>
      <c r="C79" s="23"/>
      <c r="D79" s="29"/>
      <c r="E79" s="15"/>
    </row>
    <row r="80" spans="1:5" ht="15">
      <c r="A80" s="12" t="s">
        <v>168</v>
      </c>
      <c r="B80" s="23"/>
      <c r="C80" s="23"/>
      <c r="D80" s="29"/>
      <c r="E80" s="15"/>
    </row>
    <row r="81" spans="1:5" ht="15">
      <c r="A81" s="43" t="s">
        <v>176</v>
      </c>
      <c r="B81" s="15"/>
      <c r="C81" s="15"/>
      <c r="D81" s="22"/>
      <c r="E81" s="15"/>
    </row>
    <row r="82" spans="1:5" ht="15">
      <c r="A82" s="11"/>
      <c r="B82" s="15"/>
      <c r="C82" s="15"/>
      <c r="D82" s="22"/>
      <c r="E82" s="15"/>
    </row>
    <row r="83" spans="1:5" ht="15">
      <c r="A83" s="11"/>
      <c r="B83" s="15"/>
      <c r="C83" s="15"/>
      <c r="D83" s="22"/>
      <c r="E83" s="15"/>
    </row>
    <row r="84" spans="1:5" ht="15">
      <c r="A84" s="11"/>
      <c r="B84" s="15"/>
      <c r="C84" s="15"/>
      <c r="D84" s="22"/>
      <c r="E84" s="15"/>
    </row>
    <row r="85" spans="1:5" ht="15">
      <c r="A85" s="11"/>
      <c r="B85" s="15"/>
      <c r="C85" s="15"/>
      <c r="D85" s="22"/>
      <c r="E85" s="15"/>
    </row>
    <row r="86" spans="1:5" ht="15">
      <c r="A86" s="11"/>
      <c r="B86" s="15"/>
      <c r="C86" s="15"/>
      <c r="D86" s="22"/>
      <c r="E86" s="15"/>
    </row>
    <row r="87" spans="1:5" ht="15">
      <c r="A87" s="11"/>
      <c r="B87" s="15"/>
      <c r="C87" s="15"/>
      <c r="D87" s="22"/>
      <c r="E87" s="15"/>
    </row>
  </sheetData>
  <sheetProtection/>
  <hyperlinks>
    <hyperlink ref="A81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</cols>
  <sheetData>
    <row r="1" ht="20.25">
      <c r="A1" s="9" t="s">
        <v>74</v>
      </c>
    </row>
    <row r="2" ht="20.25">
      <c r="A2" s="9" t="s">
        <v>170</v>
      </c>
    </row>
    <row r="3" ht="15">
      <c r="A3" s="8" t="s">
        <v>0</v>
      </c>
    </row>
    <row r="4" spans="1:5" ht="28.5">
      <c r="A4" s="10" t="s">
        <v>163</v>
      </c>
      <c r="B4" s="26" t="s">
        <v>75</v>
      </c>
      <c r="C4" s="26" t="s">
        <v>77</v>
      </c>
      <c r="D4" s="26" t="s">
        <v>78</v>
      </c>
      <c r="E4" s="26" t="s">
        <v>79</v>
      </c>
    </row>
    <row r="5" spans="1:5" ht="15">
      <c r="A5" s="13"/>
      <c r="B5" s="11"/>
      <c r="C5" s="14"/>
      <c r="D5" s="11"/>
      <c r="E5" s="11"/>
    </row>
    <row r="6" spans="1:5" ht="15">
      <c r="A6" s="12" t="s">
        <v>1</v>
      </c>
      <c r="B6" s="23">
        <f>SUM(B7:B65)</f>
        <v>75000</v>
      </c>
      <c r="C6" s="23">
        <f>SUM(C7:C65)</f>
        <v>65000</v>
      </c>
      <c r="D6" s="22">
        <v>64</v>
      </c>
      <c r="E6" s="23">
        <f>SUM(E7:E65)</f>
        <v>4160000</v>
      </c>
    </row>
    <row r="7" spans="1:5" ht="15">
      <c r="A7" s="19" t="s">
        <v>83</v>
      </c>
      <c r="B7" s="15">
        <v>1000</v>
      </c>
      <c r="C7" s="15">
        <v>300</v>
      </c>
      <c r="D7" s="22">
        <v>46</v>
      </c>
      <c r="E7" s="15">
        <v>13700</v>
      </c>
    </row>
    <row r="8" spans="1:5" ht="15">
      <c r="A8" s="19" t="s">
        <v>84</v>
      </c>
      <c r="B8" s="15">
        <v>1900</v>
      </c>
      <c r="C8" s="15">
        <v>1400</v>
      </c>
      <c r="D8" s="22">
        <v>51</v>
      </c>
      <c r="E8" s="15">
        <v>71800</v>
      </c>
    </row>
    <row r="9" spans="1:5" ht="15">
      <c r="A9" s="19" t="s">
        <v>85</v>
      </c>
      <c r="B9" s="15">
        <v>500</v>
      </c>
      <c r="C9" s="15">
        <v>500</v>
      </c>
      <c r="D9" s="22">
        <v>53</v>
      </c>
      <c r="E9" s="15">
        <v>26300</v>
      </c>
    </row>
    <row r="10" spans="1:5" ht="15">
      <c r="A10" s="19" t="s">
        <v>86</v>
      </c>
      <c r="B10" s="15">
        <v>2300</v>
      </c>
      <c r="C10" s="15">
        <v>1600</v>
      </c>
      <c r="D10" s="22">
        <v>63</v>
      </c>
      <c r="E10" s="15">
        <v>100300</v>
      </c>
    </row>
    <row r="11" spans="1:5" ht="15">
      <c r="A11" s="19" t="s">
        <v>87</v>
      </c>
      <c r="B11" s="15">
        <v>3100</v>
      </c>
      <c r="C11" s="15">
        <v>3100</v>
      </c>
      <c r="D11" s="22">
        <v>66</v>
      </c>
      <c r="E11" s="15">
        <v>203600</v>
      </c>
    </row>
    <row r="12" spans="1:5" ht="15">
      <c r="A12" s="19" t="s">
        <v>88</v>
      </c>
      <c r="B12" s="15">
        <v>1000</v>
      </c>
      <c r="C12" s="15">
        <v>1000</v>
      </c>
      <c r="D12" s="22">
        <v>59</v>
      </c>
      <c r="E12" s="15">
        <v>58600</v>
      </c>
    </row>
    <row r="13" spans="1:5" ht="15">
      <c r="A13" s="19" t="s">
        <v>89</v>
      </c>
      <c r="B13" s="15">
        <v>800</v>
      </c>
      <c r="C13" s="15">
        <v>800</v>
      </c>
      <c r="D13" s="22">
        <v>64</v>
      </c>
      <c r="E13" s="15">
        <v>50900</v>
      </c>
    </row>
    <row r="14" spans="1:5" ht="15">
      <c r="A14" s="19" t="s">
        <v>90</v>
      </c>
      <c r="B14" s="15">
        <v>1000</v>
      </c>
      <c r="C14" s="15">
        <v>1000</v>
      </c>
      <c r="D14" s="22">
        <v>56</v>
      </c>
      <c r="E14" s="15">
        <v>55500</v>
      </c>
    </row>
    <row r="15" spans="1:5" ht="15">
      <c r="A15" s="19" t="s">
        <v>91</v>
      </c>
      <c r="B15" s="15">
        <v>400</v>
      </c>
      <c r="C15" s="15">
        <v>300</v>
      </c>
      <c r="D15" s="22">
        <v>66</v>
      </c>
      <c r="E15" s="15">
        <v>19900</v>
      </c>
    </row>
    <row r="16" spans="1:5" ht="15">
      <c r="A16" s="19" t="s">
        <v>92</v>
      </c>
      <c r="B16" s="15">
        <v>600</v>
      </c>
      <c r="C16" s="15">
        <v>300</v>
      </c>
      <c r="D16" s="22">
        <v>55</v>
      </c>
      <c r="E16" s="15">
        <v>16500</v>
      </c>
    </row>
    <row r="17" spans="1:5" ht="15">
      <c r="A17" s="19" t="s">
        <v>93</v>
      </c>
      <c r="B17" s="15">
        <v>400</v>
      </c>
      <c r="C17" s="15">
        <v>400</v>
      </c>
      <c r="D17" s="22">
        <v>64</v>
      </c>
      <c r="E17" s="15">
        <v>25600</v>
      </c>
    </row>
    <row r="18" spans="1:5" ht="15">
      <c r="A18" s="19" t="s">
        <v>94</v>
      </c>
      <c r="B18" s="17">
        <v>0</v>
      </c>
      <c r="C18" s="17">
        <v>0</v>
      </c>
      <c r="D18" s="21">
        <v>0</v>
      </c>
      <c r="E18" s="17">
        <v>0</v>
      </c>
    </row>
    <row r="19" spans="1:5" ht="15">
      <c r="A19" s="19" t="s">
        <v>95</v>
      </c>
      <c r="B19" s="15">
        <v>600</v>
      </c>
      <c r="C19" s="15">
        <v>500</v>
      </c>
      <c r="D19" s="22">
        <v>57</v>
      </c>
      <c r="E19" s="15">
        <v>28400</v>
      </c>
    </row>
    <row r="20" spans="1:5" ht="15">
      <c r="A20" s="19" t="s">
        <v>96</v>
      </c>
      <c r="B20" s="15">
        <v>1700</v>
      </c>
      <c r="C20" s="15">
        <v>1700</v>
      </c>
      <c r="D20" s="22">
        <v>65</v>
      </c>
      <c r="E20" s="15">
        <v>111100</v>
      </c>
    </row>
    <row r="21" spans="1:5" ht="15">
      <c r="A21" s="19" t="s">
        <v>97</v>
      </c>
      <c r="B21" s="15">
        <v>400</v>
      </c>
      <c r="C21" s="15">
        <v>200</v>
      </c>
      <c r="D21" s="22">
        <v>54</v>
      </c>
      <c r="E21" s="15">
        <v>10700</v>
      </c>
    </row>
    <row r="22" spans="1:5" ht="15">
      <c r="A22" s="19" t="s">
        <v>98</v>
      </c>
      <c r="B22" s="15">
        <v>900</v>
      </c>
      <c r="C22" s="15">
        <v>600</v>
      </c>
      <c r="D22" s="22">
        <v>62</v>
      </c>
      <c r="E22" s="15">
        <v>37400</v>
      </c>
    </row>
    <row r="23" spans="1:5" ht="15">
      <c r="A23" s="19" t="s">
        <v>99</v>
      </c>
      <c r="B23" s="17" t="s">
        <v>2</v>
      </c>
      <c r="C23" s="17" t="s">
        <v>2</v>
      </c>
      <c r="D23" s="21" t="s">
        <v>2</v>
      </c>
      <c r="E23" s="17" t="s">
        <v>2</v>
      </c>
    </row>
    <row r="24" spans="1:5" ht="15">
      <c r="A24" s="19" t="s">
        <v>100</v>
      </c>
      <c r="B24" s="15">
        <v>1500</v>
      </c>
      <c r="C24" s="15">
        <v>1500</v>
      </c>
      <c r="D24" s="22">
        <v>73</v>
      </c>
      <c r="E24" s="15">
        <v>109800</v>
      </c>
    </row>
    <row r="25" spans="1:5" ht="15">
      <c r="A25" s="19" t="s">
        <v>101</v>
      </c>
      <c r="B25" s="17">
        <v>300</v>
      </c>
      <c r="C25" s="17">
        <v>100</v>
      </c>
      <c r="D25" s="21">
        <v>38</v>
      </c>
      <c r="E25" s="17">
        <v>3800</v>
      </c>
    </row>
    <row r="26" spans="1:5" ht="15">
      <c r="A26" s="19" t="s">
        <v>102</v>
      </c>
      <c r="B26" s="17">
        <v>0</v>
      </c>
      <c r="C26" s="17">
        <v>0</v>
      </c>
      <c r="D26" s="21">
        <v>0</v>
      </c>
      <c r="E26" s="17">
        <v>0</v>
      </c>
    </row>
    <row r="27" spans="1:5" ht="15">
      <c r="A27" s="19" t="s">
        <v>103</v>
      </c>
      <c r="B27" s="15">
        <v>1800</v>
      </c>
      <c r="C27" s="15">
        <v>1400</v>
      </c>
      <c r="D27" s="22">
        <v>66</v>
      </c>
      <c r="E27" s="15">
        <v>92400</v>
      </c>
    </row>
    <row r="28" spans="1:5" ht="15">
      <c r="A28" s="19" t="s">
        <v>104</v>
      </c>
      <c r="B28" s="15">
        <v>3200</v>
      </c>
      <c r="C28" s="15">
        <v>1700</v>
      </c>
      <c r="D28" s="22">
        <v>50</v>
      </c>
      <c r="E28" s="15">
        <v>85500</v>
      </c>
    </row>
    <row r="29" spans="1:5" ht="15">
      <c r="A29" s="19" t="s">
        <v>105</v>
      </c>
      <c r="B29" s="15">
        <v>1500</v>
      </c>
      <c r="C29" s="15">
        <v>800</v>
      </c>
      <c r="D29" s="22">
        <v>51</v>
      </c>
      <c r="E29" s="15">
        <v>40600</v>
      </c>
    </row>
    <row r="30" spans="1:5" ht="15">
      <c r="A30" s="19" t="s">
        <v>106</v>
      </c>
      <c r="B30" s="15">
        <v>1900</v>
      </c>
      <c r="C30" s="15">
        <v>1900</v>
      </c>
      <c r="D30" s="22">
        <v>75</v>
      </c>
      <c r="E30" s="15">
        <v>143100</v>
      </c>
    </row>
    <row r="31" spans="1:5" ht="15">
      <c r="A31" s="19" t="s">
        <v>107</v>
      </c>
      <c r="B31" s="15">
        <v>2600</v>
      </c>
      <c r="C31" s="15">
        <v>2200</v>
      </c>
      <c r="D31" s="22">
        <v>56</v>
      </c>
      <c r="E31" s="15">
        <v>124000</v>
      </c>
    </row>
    <row r="32" spans="1:5" ht="15">
      <c r="A32" s="19" t="s">
        <v>108</v>
      </c>
      <c r="B32" s="15">
        <v>1000</v>
      </c>
      <c r="C32" s="15">
        <v>1000</v>
      </c>
      <c r="D32" s="22">
        <v>64</v>
      </c>
      <c r="E32" s="15">
        <v>64200</v>
      </c>
    </row>
    <row r="33" spans="1:5" ht="15">
      <c r="A33" s="19" t="s">
        <v>109</v>
      </c>
      <c r="B33" s="15">
        <v>1100</v>
      </c>
      <c r="C33" s="15">
        <v>1100</v>
      </c>
      <c r="D33" s="22">
        <v>53</v>
      </c>
      <c r="E33" s="15">
        <v>58400</v>
      </c>
    </row>
    <row r="34" spans="1:5" ht="15">
      <c r="A34" s="19" t="s">
        <v>110</v>
      </c>
      <c r="B34" s="17" t="s">
        <v>2</v>
      </c>
      <c r="C34" s="17" t="s">
        <v>2</v>
      </c>
      <c r="D34" s="21" t="s">
        <v>2</v>
      </c>
      <c r="E34" s="17" t="s">
        <v>2</v>
      </c>
    </row>
    <row r="35" spans="1:5" ht="15">
      <c r="A35" s="19" t="s">
        <v>111</v>
      </c>
      <c r="B35" s="15">
        <v>2500</v>
      </c>
      <c r="C35" s="15">
        <v>2500</v>
      </c>
      <c r="D35" s="22">
        <v>69</v>
      </c>
      <c r="E35" s="15">
        <v>172800</v>
      </c>
    </row>
    <row r="36" spans="1:5" ht="15">
      <c r="A36" s="19" t="s">
        <v>112</v>
      </c>
      <c r="B36" s="15">
        <v>3300</v>
      </c>
      <c r="C36" s="15">
        <v>3300</v>
      </c>
      <c r="D36" s="22">
        <v>66</v>
      </c>
      <c r="E36" s="15">
        <v>218200</v>
      </c>
    </row>
    <row r="37" spans="1:5" ht="15">
      <c r="A37" s="19" t="s">
        <v>113</v>
      </c>
      <c r="B37" s="15">
        <v>3500</v>
      </c>
      <c r="C37" s="15">
        <v>3500</v>
      </c>
      <c r="D37" s="22">
        <v>65</v>
      </c>
      <c r="E37" s="15">
        <v>227500</v>
      </c>
    </row>
    <row r="38" spans="1:5" ht="15">
      <c r="A38" s="19" t="s">
        <v>114</v>
      </c>
      <c r="B38" s="15">
        <v>3000</v>
      </c>
      <c r="C38" s="15">
        <v>3000</v>
      </c>
      <c r="D38" s="22">
        <v>66</v>
      </c>
      <c r="E38" s="15">
        <v>199400</v>
      </c>
    </row>
    <row r="39" spans="1:5" ht="15">
      <c r="A39" s="19" t="s">
        <v>115</v>
      </c>
      <c r="B39" s="17">
        <v>900</v>
      </c>
      <c r="C39" s="17">
        <v>300</v>
      </c>
      <c r="D39" s="21">
        <v>41</v>
      </c>
      <c r="E39" s="17">
        <v>12200</v>
      </c>
    </row>
    <row r="40" spans="1:5" ht="15">
      <c r="A40" s="19" t="s">
        <v>116</v>
      </c>
      <c r="B40" s="15">
        <v>700</v>
      </c>
      <c r="C40" s="15">
        <v>700</v>
      </c>
      <c r="D40" s="22">
        <v>76</v>
      </c>
      <c r="E40" s="15">
        <v>53400</v>
      </c>
    </row>
    <row r="41" spans="1:5" ht="15">
      <c r="A41" s="19" t="s">
        <v>117</v>
      </c>
      <c r="B41" s="15">
        <v>500</v>
      </c>
      <c r="C41" s="15">
        <v>500</v>
      </c>
      <c r="D41" s="22">
        <v>49</v>
      </c>
      <c r="E41" s="15">
        <v>24600</v>
      </c>
    </row>
    <row r="42" spans="1:5" ht="15">
      <c r="A42" s="19" t="s">
        <v>118</v>
      </c>
      <c r="B42" s="15">
        <v>2200</v>
      </c>
      <c r="C42" s="15">
        <v>1400</v>
      </c>
      <c r="D42" s="22">
        <v>45</v>
      </c>
      <c r="E42" s="15">
        <v>62400</v>
      </c>
    </row>
    <row r="43" spans="1:5" ht="15">
      <c r="A43" s="19" t="s">
        <v>119</v>
      </c>
      <c r="B43" s="17">
        <v>0</v>
      </c>
      <c r="C43" s="17">
        <v>0</v>
      </c>
      <c r="D43" s="21">
        <v>0</v>
      </c>
      <c r="E43" s="17">
        <v>0</v>
      </c>
    </row>
    <row r="44" spans="1:5" ht="15">
      <c r="A44" s="19" t="s">
        <v>120</v>
      </c>
      <c r="B44" s="15">
        <v>600</v>
      </c>
      <c r="C44" s="15">
        <v>400</v>
      </c>
      <c r="D44" s="22">
        <v>47</v>
      </c>
      <c r="E44" s="15">
        <v>18600</v>
      </c>
    </row>
    <row r="45" spans="1:5" ht="15">
      <c r="A45" s="19" t="s">
        <v>121</v>
      </c>
      <c r="B45" s="17">
        <v>0</v>
      </c>
      <c r="C45" s="17">
        <v>0</v>
      </c>
      <c r="D45" s="21">
        <v>0</v>
      </c>
      <c r="E45" s="17">
        <v>0</v>
      </c>
    </row>
    <row r="46" spans="1:5" ht="15">
      <c r="A46" s="19" t="s">
        <v>122</v>
      </c>
      <c r="B46" s="15">
        <v>1200</v>
      </c>
      <c r="C46" s="15">
        <v>700</v>
      </c>
      <c r="D46" s="22">
        <v>53</v>
      </c>
      <c r="E46" s="15">
        <v>37100</v>
      </c>
    </row>
    <row r="47" spans="1:5" ht="15">
      <c r="A47" s="19" t="s">
        <v>123</v>
      </c>
      <c r="B47" s="15">
        <v>500</v>
      </c>
      <c r="C47" s="15">
        <v>300</v>
      </c>
      <c r="D47" s="22">
        <v>58</v>
      </c>
      <c r="E47" s="15">
        <v>17300</v>
      </c>
    </row>
    <row r="48" spans="1:5" ht="15">
      <c r="A48" s="19" t="s">
        <v>124</v>
      </c>
      <c r="B48" s="17" t="s">
        <v>2</v>
      </c>
      <c r="C48" s="17" t="s">
        <v>2</v>
      </c>
      <c r="D48" s="21" t="s">
        <v>2</v>
      </c>
      <c r="E48" s="17" t="s">
        <v>2</v>
      </c>
    </row>
    <row r="49" spans="1:5" ht="15">
      <c r="A49" s="19" t="s">
        <v>125</v>
      </c>
      <c r="B49" s="15">
        <v>800</v>
      </c>
      <c r="C49" s="15">
        <v>400</v>
      </c>
      <c r="D49" s="22">
        <v>67</v>
      </c>
      <c r="E49" s="15">
        <v>26700</v>
      </c>
    </row>
    <row r="50" spans="1:5" ht="15">
      <c r="A50" s="19" t="s">
        <v>126</v>
      </c>
      <c r="B50" s="15">
        <v>900</v>
      </c>
      <c r="C50" s="15">
        <v>900</v>
      </c>
      <c r="D50" s="22">
        <v>66</v>
      </c>
      <c r="E50" s="15">
        <v>59400</v>
      </c>
    </row>
    <row r="51" spans="1:5" ht="15">
      <c r="A51" s="19" t="s">
        <v>127</v>
      </c>
      <c r="B51" s="15">
        <v>2300</v>
      </c>
      <c r="C51" s="15">
        <v>2300</v>
      </c>
      <c r="D51" s="22">
        <v>77</v>
      </c>
      <c r="E51" s="15">
        <v>177100</v>
      </c>
    </row>
    <row r="52" spans="1:5" ht="15">
      <c r="A52" s="19" t="s">
        <v>128</v>
      </c>
      <c r="B52" s="15">
        <v>11600</v>
      </c>
      <c r="C52" s="15">
        <v>11200</v>
      </c>
      <c r="D52" s="22">
        <v>70</v>
      </c>
      <c r="E52" s="15">
        <v>779800</v>
      </c>
    </row>
    <row r="53" spans="1:5" ht="15">
      <c r="A53" s="19" t="s">
        <v>129</v>
      </c>
      <c r="B53" s="17" t="s">
        <v>2</v>
      </c>
      <c r="C53" s="17" t="s">
        <v>2</v>
      </c>
      <c r="D53" s="21" t="s">
        <v>2</v>
      </c>
      <c r="E53" s="17" t="s">
        <v>2</v>
      </c>
    </row>
    <row r="54" spans="1:5" ht="15">
      <c r="A54" s="19" t="s">
        <v>130</v>
      </c>
      <c r="B54" s="17">
        <v>0</v>
      </c>
      <c r="C54" s="17">
        <v>0</v>
      </c>
      <c r="D54" s="21">
        <v>0</v>
      </c>
      <c r="E54" s="17">
        <v>0</v>
      </c>
    </row>
    <row r="55" spans="1:5" ht="15">
      <c r="A55" s="19" t="s">
        <v>131</v>
      </c>
      <c r="B55" s="15">
        <v>1000</v>
      </c>
      <c r="C55" s="15">
        <v>900</v>
      </c>
      <c r="D55" s="22">
        <v>55</v>
      </c>
      <c r="E55" s="15">
        <v>49800</v>
      </c>
    </row>
    <row r="56" spans="1:5" ht="15">
      <c r="A56" s="19" t="s">
        <v>132</v>
      </c>
      <c r="B56" s="15">
        <v>1600</v>
      </c>
      <c r="C56" s="15">
        <v>1600</v>
      </c>
      <c r="D56" s="22">
        <v>64</v>
      </c>
      <c r="E56" s="15">
        <v>102400</v>
      </c>
    </row>
    <row r="57" spans="1:5" ht="15">
      <c r="A57" s="19" t="s">
        <v>133</v>
      </c>
      <c r="B57" s="17">
        <v>300</v>
      </c>
      <c r="C57" s="17">
        <v>200</v>
      </c>
      <c r="D57" s="21">
        <v>69</v>
      </c>
      <c r="E57" s="17">
        <v>13700</v>
      </c>
    </row>
    <row r="58" spans="1:5" ht="15">
      <c r="A58" s="19" t="s">
        <v>134</v>
      </c>
      <c r="B58" s="17">
        <v>0</v>
      </c>
      <c r="C58" s="17">
        <v>0</v>
      </c>
      <c r="D58" s="21">
        <v>0</v>
      </c>
      <c r="E58" s="17">
        <v>0</v>
      </c>
    </row>
    <row r="59" spans="1:5" ht="15">
      <c r="A59" s="19" t="s">
        <v>135</v>
      </c>
      <c r="B59" s="15">
        <v>500</v>
      </c>
      <c r="C59" s="15">
        <v>200</v>
      </c>
      <c r="D59" s="22">
        <v>53</v>
      </c>
      <c r="E59" s="15">
        <v>10600</v>
      </c>
    </row>
    <row r="60" spans="1:5" ht="15">
      <c r="A60" s="19" t="s">
        <v>136</v>
      </c>
      <c r="B60" s="15">
        <v>1700</v>
      </c>
      <c r="C60" s="15">
        <v>1700</v>
      </c>
      <c r="D60" s="22">
        <v>72</v>
      </c>
      <c r="E60" s="15">
        <v>122200</v>
      </c>
    </row>
    <row r="61" spans="1:5" ht="15">
      <c r="A61" s="19" t="s">
        <v>137</v>
      </c>
      <c r="B61" s="17">
        <v>0</v>
      </c>
      <c r="C61" s="17">
        <v>0</v>
      </c>
      <c r="D61" s="21">
        <v>0</v>
      </c>
      <c r="E61" s="17">
        <v>0</v>
      </c>
    </row>
    <row r="62" spans="1:5" ht="15">
      <c r="A62" s="19" t="s">
        <v>138</v>
      </c>
      <c r="B62" s="15">
        <v>2300</v>
      </c>
      <c r="C62" s="15">
        <v>2300</v>
      </c>
      <c r="D62" s="22">
        <v>58</v>
      </c>
      <c r="E62" s="15">
        <v>133300</v>
      </c>
    </row>
    <row r="63" spans="1:5" ht="15">
      <c r="A63" s="19" t="s">
        <v>139</v>
      </c>
      <c r="B63" s="15">
        <v>900</v>
      </c>
      <c r="C63" s="15">
        <v>900</v>
      </c>
      <c r="D63" s="22">
        <v>71</v>
      </c>
      <c r="E63" s="15">
        <v>64000</v>
      </c>
    </row>
    <row r="64" spans="1:5" ht="15">
      <c r="A64" s="19"/>
      <c r="B64" s="15"/>
      <c r="C64" s="15"/>
      <c r="D64" s="22"/>
      <c r="E64" s="15"/>
    </row>
    <row r="65" spans="1:5" ht="15">
      <c r="A65" s="19" t="s">
        <v>140</v>
      </c>
      <c r="B65" s="15">
        <f>500+200</f>
        <v>700</v>
      </c>
      <c r="C65" s="15">
        <f>300+100</f>
        <v>400</v>
      </c>
      <c r="D65" s="22">
        <f>+(66+56)/2</f>
        <v>61</v>
      </c>
      <c r="E65" s="15">
        <f>19800+5600</f>
        <v>25400</v>
      </c>
    </row>
    <row r="66" spans="1:5" ht="15">
      <c r="A66" s="13"/>
      <c r="B66" s="25"/>
      <c r="C66" s="25"/>
      <c r="D66" s="28"/>
      <c r="E66" s="25"/>
    </row>
    <row r="67" spans="1:5" ht="15">
      <c r="A67" s="11" t="s">
        <v>146</v>
      </c>
      <c r="B67" s="15"/>
      <c r="C67" s="15"/>
      <c r="D67" s="22"/>
      <c r="E67" s="15"/>
    </row>
    <row r="68" spans="1:5" ht="15">
      <c r="A68" s="11"/>
      <c r="B68" s="15"/>
      <c r="C68" s="15"/>
      <c r="D68" s="29"/>
      <c r="E68" s="15"/>
    </row>
    <row r="69" spans="1:6" ht="32.25" customHeight="1">
      <c r="A69" s="41" t="s">
        <v>171</v>
      </c>
      <c r="B69" s="41"/>
      <c r="C69" s="41"/>
      <c r="D69" s="41"/>
      <c r="E69" s="41"/>
      <c r="F69" s="41"/>
    </row>
    <row r="70" spans="1:5" ht="15">
      <c r="A70" s="43" t="s">
        <v>176</v>
      </c>
      <c r="B70" s="23"/>
      <c r="C70" s="23"/>
      <c r="D70" s="29"/>
      <c r="E70" s="15"/>
    </row>
    <row r="71" spans="1:5" ht="15">
      <c r="A71" s="11"/>
      <c r="B71" s="15"/>
      <c r="C71" s="15"/>
      <c r="D71" s="22"/>
      <c r="E71" s="15"/>
    </row>
    <row r="72" spans="1:5" ht="15">
      <c r="A72" s="11"/>
      <c r="B72" s="15"/>
      <c r="C72" s="15"/>
      <c r="D72" s="22"/>
      <c r="E72" s="15"/>
    </row>
    <row r="73" spans="1:5" ht="15">
      <c r="A73" s="11"/>
      <c r="B73" s="15"/>
      <c r="C73" s="15"/>
      <c r="D73" s="22"/>
      <c r="E73" s="15"/>
    </row>
    <row r="74" spans="1:5" ht="15">
      <c r="A74" s="11"/>
      <c r="B74" s="15"/>
      <c r="C74" s="15"/>
      <c r="D74" s="22"/>
      <c r="E74" s="15"/>
    </row>
    <row r="75" spans="1:5" ht="15">
      <c r="A75" s="11"/>
      <c r="B75" s="15"/>
      <c r="C75" s="15"/>
      <c r="D75" s="22"/>
      <c r="E75" s="15"/>
    </row>
  </sheetData>
  <sheetProtection/>
  <mergeCells count="1">
    <mergeCell ref="A69:F69"/>
  </mergeCells>
  <hyperlinks>
    <hyperlink ref="A70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</cols>
  <sheetData>
    <row r="1" ht="20.25">
      <c r="A1" s="9" t="s">
        <v>74</v>
      </c>
    </row>
    <row r="2" ht="20.25">
      <c r="A2" s="9" t="s">
        <v>172</v>
      </c>
    </row>
    <row r="3" ht="15">
      <c r="A3" s="8" t="s">
        <v>0</v>
      </c>
    </row>
    <row r="4" spans="1:5" ht="28.5">
      <c r="A4" s="10" t="s">
        <v>163</v>
      </c>
      <c r="B4" s="26" t="s">
        <v>75</v>
      </c>
      <c r="C4" s="26" t="s">
        <v>77</v>
      </c>
      <c r="D4" s="26" t="s">
        <v>78</v>
      </c>
      <c r="E4" s="26" t="s">
        <v>79</v>
      </c>
    </row>
    <row r="5" spans="1:5" ht="15">
      <c r="A5" s="13"/>
      <c r="B5" s="11"/>
      <c r="C5" s="14"/>
      <c r="D5" s="11"/>
      <c r="E5" s="11"/>
    </row>
    <row r="6" spans="1:5" ht="15">
      <c r="A6" s="12" t="s">
        <v>1</v>
      </c>
      <c r="B6" s="23">
        <f>SUM(B7:B65)</f>
        <v>95000</v>
      </c>
      <c r="C6" s="23">
        <f>SUM(C7:C65)</f>
        <v>80000</v>
      </c>
      <c r="D6" s="18">
        <v>69</v>
      </c>
      <c r="E6" s="23">
        <f>SUM(E7:E65)</f>
        <v>5520000</v>
      </c>
    </row>
    <row r="7" spans="1:5" ht="15">
      <c r="A7" s="19" t="s">
        <v>83</v>
      </c>
      <c r="B7" s="39">
        <v>800</v>
      </c>
      <c r="C7" s="39">
        <v>300</v>
      </c>
      <c r="D7" s="40">
        <v>47</v>
      </c>
      <c r="E7" s="39">
        <v>14200</v>
      </c>
    </row>
    <row r="8" spans="1:5" ht="15">
      <c r="A8" s="19" t="s">
        <v>84</v>
      </c>
      <c r="B8" s="39">
        <v>3700</v>
      </c>
      <c r="C8" s="39">
        <v>2200</v>
      </c>
      <c r="D8" s="40">
        <v>75</v>
      </c>
      <c r="E8" s="39">
        <v>165000</v>
      </c>
    </row>
    <row r="9" spans="1:5" ht="15">
      <c r="A9" s="19" t="s">
        <v>85</v>
      </c>
      <c r="B9" s="39">
        <v>500</v>
      </c>
      <c r="C9" s="39">
        <v>400</v>
      </c>
      <c r="D9" s="40">
        <v>52</v>
      </c>
      <c r="E9" s="39">
        <v>20900</v>
      </c>
    </row>
    <row r="10" spans="1:5" ht="15">
      <c r="A10" s="19" t="s">
        <v>86</v>
      </c>
      <c r="B10" s="15">
        <v>3000</v>
      </c>
      <c r="C10" s="23">
        <v>2400</v>
      </c>
      <c r="D10" s="18">
        <v>72</v>
      </c>
      <c r="E10" s="15">
        <v>172600</v>
      </c>
    </row>
    <row r="11" spans="1:5" ht="15">
      <c r="A11" s="19" t="s">
        <v>87</v>
      </c>
      <c r="B11" s="15">
        <v>4200</v>
      </c>
      <c r="C11" s="23">
        <v>4100</v>
      </c>
      <c r="D11" s="18">
        <v>78</v>
      </c>
      <c r="E11" s="15">
        <v>321300</v>
      </c>
    </row>
    <row r="12" spans="1:5" ht="15">
      <c r="A12" s="19" t="s">
        <v>88</v>
      </c>
      <c r="B12" s="15">
        <v>2000</v>
      </c>
      <c r="C12" s="23">
        <v>1700</v>
      </c>
      <c r="D12" s="18">
        <v>80</v>
      </c>
      <c r="E12" s="15">
        <v>136000</v>
      </c>
    </row>
    <row r="13" spans="1:5" ht="15">
      <c r="A13" s="19" t="s">
        <v>89</v>
      </c>
      <c r="B13" s="39">
        <v>700</v>
      </c>
      <c r="C13" s="39">
        <v>500</v>
      </c>
      <c r="D13" s="40">
        <v>45</v>
      </c>
      <c r="E13" s="39">
        <v>22700</v>
      </c>
    </row>
    <row r="14" spans="1:5" ht="15">
      <c r="A14" s="19" t="s">
        <v>90</v>
      </c>
      <c r="B14" s="39">
        <v>1300</v>
      </c>
      <c r="C14" s="39">
        <v>1100</v>
      </c>
      <c r="D14" s="40">
        <v>78</v>
      </c>
      <c r="E14" s="39">
        <v>85700</v>
      </c>
    </row>
    <row r="15" spans="1:5" ht="15">
      <c r="A15" s="19" t="s">
        <v>91</v>
      </c>
      <c r="B15" s="15">
        <v>700</v>
      </c>
      <c r="C15" s="17">
        <v>400</v>
      </c>
      <c r="D15" s="18">
        <v>60</v>
      </c>
      <c r="E15" s="15">
        <v>24000</v>
      </c>
    </row>
    <row r="16" spans="1:5" ht="15">
      <c r="A16" s="19" t="s">
        <v>92</v>
      </c>
      <c r="B16" s="15">
        <v>800</v>
      </c>
      <c r="C16" s="17">
        <v>400</v>
      </c>
      <c r="D16" s="18">
        <v>42</v>
      </c>
      <c r="E16" s="15">
        <v>16900</v>
      </c>
    </row>
    <row r="17" spans="1:5" ht="15">
      <c r="A17" s="19" t="s">
        <v>93</v>
      </c>
      <c r="B17" s="15">
        <v>800</v>
      </c>
      <c r="C17" s="17">
        <v>600</v>
      </c>
      <c r="D17" s="18">
        <v>63</v>
      </c>
      <c r="E17" s="15">
        <v>37700</v>
      </c>
    </row>
    <row r="18" spans="1:5" ht="15">
      <c r="A18" s="19" t="s">
        <v>94</v>
      </c>
      <c r="B18" s="15">
        <v>700</v>
      </c>
      <c r="C18" s="17">
        <v>200</v>
      </c>
      <c r="D18" s="18">
        <v>41</v>
      </c>
      <c r="E18" s="15">
        <v>8100</v>
      </c>
    </row>
    <row r="19" spans="1:5" ht="15">
      <c r="A19" s="19" t="s">
        <v>95</v>
      </c>
      <c r="B19" s="15">
        <v>600</v>
      </c>
      <c r="C19" s="17">
        <v>400</v>
      </c>
      <c r="D19" s="18">
        <v>50</v>
      </c>
      <c r="E19" s="15">
        <v>20000</v>
      </c>
    </row>
    <row r="20" spans="1:5" ht="15">
      <c r="A20" s="19" t="s">
        <v>96</v>
      </c>
      <c r="B20" s="15">
        <v>3300</v>
      </c>
      <c r="C20" s="17">
        <v>3000</v>
      </c>
      <c r="D20" s="18">
        <v>68</v>
      </c>
      <c r="E20" s="15">
        <v>202600</v>
      </c>
    </row>
    <row r="21" spans="1:5" ht="15">
      <c r="A21" s="19" t="s">
        <v>97</v>
      </c>
      <c r="B21" s="17" t="s">
        <v>2</v>
      </c>
      <c r="C21" s="17" t="s">
        <v>2</v>
      </c>
      <c r="D21" s="18" t="s">
        <v>2</v>
      </c>
      <c r="E21" s="17" t="s">
        <v>2</v>
      </c>
    </row>
    <row r="22" spans="1:5" ht="15">
      <c r="A22" s="19" t="s">
        <v>98</v>
      </c>
      <c r="B22" s="15">
        <v>700</v>
      </c>
      <c r="C22" s="17">
        <v>400</v>
      </c>
      <c r="D22" s="18">
        <v>72</v>
      </c>
      <c r="E22" s="15">
        <v>28800</v>
      </c>
    </row>
    <row r="23" spans="1:5" ht="15">
      <c r="A23" s="19" t="s">
        <v>99</v>
      </c>
      <c r="B23" s="15">
        <v>300</v>
      </c>
      <c r="C23" s="17">
        <v>200</v>
      </c>
      <c r="D23" s="18">
        <v>63</v>
      </c>
      <c r="E23" s="15">
        <v>12500</v>
      </c>
    </row>
    <row r="24" spans="1:5" ht="15">
      <c r="A24" s="19" t="s">
        <v>100</v>
      </c>
      <c r="B24" s="15">
        <v>1900</v>
      </c>
      <c r="C24" s="17">
        <v>1400</v>
      </c>
      <c r="D24" s="18">
        <v>73</v>
      </c>
      <c r="E24" s="15">
        <v>102500</v>
      </c>
    </row>
    <row r="25" spans="1:5" ht="15">
      <c r="A25" s="19" t="s">
        <v>101</v>
      </c>
      <c r="B25" s="17" t="s">
        <v>2</v>
      </c>
      <c r="C25" s="17" t="s">
        <v>2</v>
      </c>
      <c r="D25" s="18" t="s">
        <v>2</v>
      </c>
      <c r="E25" s="17" t="s">
        <v>2</v>
      </c>
    </row>
    <row r="26" spans="1:5" ht="15">
      <c r="A26" s="19" t="s">
        <v>102</v>
      </c>
      <c r="B26" s="17" t="s">
        <v>2</v>
      </c>
      <c r="C26" s="17" t="s">
        <v>2</v>
      </c>
      <c r="D26" s="18" t="s">
        <v>2</v>
      </c>
      <c r="E26" s="17" t="s">
        <v>2</v>
      </c>
    </row>
    <row r="27" spans="1:5" ht="15">
      <c r="A27" s="19" t="s">
        <v>103</v>
      </c>
      <c r="B27" s="15">
        <v>1300</v>
      </c>
      <c r="C27" s="24">
        <v>1100</v>
      </c>
      <c r="D27" s="18">
        <v>76</v>
      </c>
      <c r="E27" s="15">
        <v>83800</v>
      </c>
    </row>
    <row r="28" spans="1:5" ht="15">
      <c r="A28" s="19" t="s">
        <v>104</v>
      </c>
      <c r="B28" s="15">
        <v>2200</v>
      </c>
      <c r="C28" s="17">
        <v>1400</v>
      </c>
      <c r="D28" s="18">
        <v>69</v>
      </c>
      <c r="E28" s="15">
        <v>96000</v>
      </c>
    </row>
    <row r="29" spans="1:5" ht="15">
      <c r="A29" s="19" t="s">
        <v>105</v>
      </c>
      <c r="B29" s="15">
        <v>1200</v>
      </c>
      <c r="C29" s="17">
        <v>800</v>
      </c>
      <c r="D29" s="18">
        <v>75</v>
      </c>
      <c r="E29" s="15">
        <v>60000</v>
      </c>
    </row>
    <row r="30" spans="1:5" ht="15">
      <c r="A30" s="19" t="s">
        <v>106</v>
      </c>
      <c r="B30" s="15">
        <v>3800</v>
      </c>
      <c r="C30" s="17">
        <v>3700</v>
      </c>
      <c r="D30" s="18">
        <v>64</v>
      </c>
      <c r="E30" s="15">
        <v>238600</v>
      </c>
    </row>
    <row r="31" spans="1:5" ht="15">
      <c r="A31" s="19" t="s">
        <v>107</v>
      </c>
      <c r="B31" s="15">
        <v>3400</v>
      </c>
      <c r="C31" s="17">
        <v>3100</v>
      </c>
      <c r="D31" s="18">
        <v>66</v>
      </c>
      <c r="E31" s="15">
        <v>205300</v>
      </c>
    </row>
    <row r="32" spans="1:5" ht="15">
      <c r="A32" s="19" t="s">
        <v>108</v>
      </c>
      <c r="B32" s="15">
        <v>1400</v>
      </c>
      <c r="C32" s="17">
        <v>1400</v>
      </c>
      <c r="D32" s="18">
        <v>73</v>
      </c>
      <c r="E32" s="15">
        <v>101700</v>
      </c>
    </row>
    <row r="33" spans="1:5" ht="15">
      <c r="A33" s="19" t="s">
        <v>109</v>
      </c>
      <c r="B33" s="15">
        <v>2000</v>
      </c>
      <c r="C33" s="17">
        <v>1300</v>
      </c>
      <c r="D33" s="18">
        <v>46</v>
      </c>
      <c r="E33" s="15">
        <v>59200</v>
      </c>
    </row>
    <row r="34" spans="1:5" ht="15">
      <c r="A34" s="19" t="s">
        <v>110</v>
      </c>
      <c r="B34" s="17" t="s">
        <v>2</v>
      </c>
      <c r="C34" s="17" t="s">
        <v>2</v>
      </c>
      <c r="D34" s="18" t="s">
        <v>2</v>
      </c>
      <c r="E34" s="17" t="s">
        <v>2</v>
      </c>
    </row>
    <row r="35" spans="1:5" ht="15">
      <c r="A35" s="19" t="s">
        <v>111</v>
      </c>
      <c r="B35" s="15">
        <v>3800</v>
      </c>
      <c r="C35" s="17">
        <v>3700</v>
      </c>
      <c r="D35" s="18">
        <v>73</v>
      </c>
      <c r="E35" s="15">
        <v>269300</v>
      </c>
    </row>
    <row r="36" spans="1:5" ht="15">
      <c r="A36" s="19" t="s">
        <v>112</v>
      </c>
      <c r="B36" s="15">
        <v>3900</v>
      </c>
      <c r="C36" s="17">
        <v>3400</v>
      </c>
      <c r="D36" s="18">
        <v>75</v>
      </c>
      <c r="E36" s="15">
        <v>254500</v>
      </c>
    </row>
    <row r="37" spans="1:5" ht="15">
      <c r="A37" s="19" t="s">
        <v>113</v>
      </c>
      <c r="B37" s="15">
        <v>4500</v>
      </c>
      <c r="C37" s="17">
        <v>4400</v>
      </c>
      <c r="D37" s="18">
        <v>67</v>
      </c>
      <c r="E37" s="15">
        <v>294900</v>
      </c>
    </row>
    <row r="38" spans="1:5" ht="15">
      <c r="A38" s="19" t="s">
        <v>114</v>
      </c>
      <c r="B38" s="15">
        <v>3200</v>
      </c>
      <c r="C38" s="17">
        <v>3200</v>
      </c>
      <c r="D38" s="18">
        <v>56</v>
      </c>
      <c r="E38" s="15">
        <v>179200</v>
      </c>
    </row>
    <row r="39" spans="1:5" ht="15">
      <c r="A39" s="19" t="s">
        <v>115</v>
      </c>
      <c r="B39" s="15">
        <v>300</v>
      </c>
      <c r="C39" s="17">
        <v>100</v>
      </c>
      <c r="D39" s="18">
        <v>46</v>
      </c>
      <c r="E39" s="15">
        <v>4600</v>
      </c>
    </row>
    <row r="40" spans="1:5" ht="15">
      <c r="A40" s="19" t="s">
        <v>116</v>
      </c>
      <c r="B40" s="15">
        <v>1300</v>
      </c>
      <c r="C40" s="17">
        <v>1300</v>
      </c>
      <c r="D40" s="18">
        <v>81</v>
      </c>
      <c r="E40" s="15">
        <v>105200</v>
      </c>
    </row>
    <row r="41" spans="1:5" ht="15">
      <c r="A41" s="19" t="s">
        <v>117</v>
      </c>
      <c r="B41" s="15">
        <v>900</v>
      </c>
      <c r="C41" s="17">
        <v>700</v>
      </c>
      <c r="D41" s="18">
        <v>74</v>
      </c>
      <c r="E41" s="15">
        <v>52100</v>
      </c>
    </row>
    <row r="42" spans="1:5" ht="15">
      <c r="A42" s="19" t="s">
        <v>118</v>
      </c>
      <c r="B42" s="15">
        <v>1500</v>
      </c>
      <c r="C42" s="17">
        <v>1000</v>
      </c>
      <c r="D42" s="18">
        <v>70</v>
      </c>
      <c r="E42" s="15">
        <v>69900</v>
      </c>
    </row>
    <row r="43" spans="1:5" ht="15">
      <c r="A43" s="19" t="s">
        <v>119</v>
      </c>
      <c r="B43" s="17">
        <v>0</v>
      </c>
      <c r="C43" s="17">
        <v>0</v>
      </c>
      <c r="D43" s="18">
        <v>0</v>
      </c>
      <c r="E43" s="17">
        <v>0</v>
      </c>
    </row>
    <row r="44" spans="1:5" ht="15">
      <c r="A44" s="19" t="s">
        <v>120</v>
      </c>
      <c r="B44" s="15">
        <v>1000</v>
      </c>
      <c r="C44" s="17">
        <v>700</v>
      </c>
      <c r="D44" s="18">
        <v>52</v>
      </c>
      <c r="E44" s="15">
        <v>36300</v>
      </c>
    </row>
    <row r="45" spans="1:5" ht="15">
      <c r="A45" s="19" t="s">
        <v>121</v>
      </c>
      <c r="B45" s="17">
        <v>0</v>
      </c>
      <c r="C45" s="17">
        <v>0</v>
      </c>
      <c r="D45" s="18">
        <v>0</v>
      </c>
      <c r="E45" s="17">
        <v>0</v>
      </c>
    </row>
    <row r="46" spans="1:5" ht="15">
      <c r="A46" s="19" t="s">
        <v>122</v>
      </c>
      <c r="B46" s="15">
        <v>900</v>
      </c>
      <c r="C46" s="17">
        <v>600</v>
      </c>
      <c r="D46" s="18">
        <v>64</v>
      </c>
      <c r="E46" s="15">
        <v>38300</v>
      </c>
    </row>
    <row r="47" spans="1:5" ht="15">
      <c r="A47" s="19" t="s">
        <v>123</v>
      </c>
      <c r="B47" s="15">
        <v>1200</v>
      </c>
      <c r="C47" s="17">
        <v>500</v>
      </c>
      <c r="D47" s="18">
        <v>55</v>
      </c>
      <c r="E47" s="15">
        <v>27500</v>
      </c>
    </row>
    <row r="48" spans="1:5" ht="15">
      <c r="A48" s="19" t="s">
        <v>124</v>
      </c>
      <c r="B48" s="17">
        <v>0</v>
      </c>
      <c r="C48" s="17">
        <v>0</v>
      </c>
      <c r="D48" s="18">
        <v>0</v>
      </c>
      <c r="E48" s="17">
        <v>0</v>
      </c>
    </row>
    <row r="49" spans="1:5" ht="15">
      <c r="A49" s="19" t="s">
        <v>125</v>
      </c>
      <c r="B49" s="15">
        <v>700</v>
      </c>
      <c r="C49" s="17">
        <v>500</v>
      </c>
      <c r="D49" s="18">
        <v>70</v>
      </c>
      <c r="E49" s="15">
        <v>35100</v>
      </c>
    </row>
    <row r="50" spans="1:5" ht="15">
      <c r="A50" s="19" t="s">
        <v>126</v>
      </c>
      <c r="B50" s="15">
        <v>800</v>
      </c>
      <c r="C50" s="17">
        <v>700</v>
      </c>
      <c r="D50" s="18">
        <v>77</v>
      </c>
      <c r="E50" s="15">
        <v>53800</v>
      </c>
    </row>
    <row r="51" spans="1:5" ht="15">
      <c r="A51" s="19" t="s">
        <v>127</v>
      </c>
      <c r="B51" s="15">
        <v>3300</v>
      </c>
      <c r="C51" s="17">
        <v>3200</v>
      </c>
      <c r="D51" s="18">
        <v>69</v>
      </c>
      <c r="E51" s="15">
        <v>221200</v>
      </c>
    </row>
    <row r="52" spans="1:5" ht="15">
      <c r="A52" s="19" t="s">
        <v>128</v>
      </c>
      <c r="B52" s="15">
        <v>13700</v>
      </c>
      <c r="C52" s="17">
        <v>12900</v>
      </c>
      <c r="D52" s="18">
        <v>67</v>
      </c>
      <c r="E52" s="15">
        <v>864300</v>
      </c>
    </row>
    <row r="53" spans="1:5" ht="15">
      <c r="A53" s="19" t="s">
        <v>129</v>
      </c>
      <c r="B53" s="17" t="s">
        <v>2</v>
      </c>
      <c r="C53" s="17" t="s">
        <v>2</v>
      </c>
      <c r="D53" s="18" t="s">
        <v>2</v>
      </c>
      <c r="E53" s="17" t="s">
        <v>2</v>
      </c>
    </row>
    <row r="54" spans="1:5" ht="15">
      <c r="A54" s="19" t="s">
        <v>130</v>
      </c>
      <c r="B54" s="17">
        <v>0</v>
      </c>
      <c r="C54" s="17">
        <v>0</v>
      </c>
      <c r="D54" s="18">
        <v>0</v>
      </c>
      <c r="E54" s="17">
        <v>0</v>
      </c>
    </row>
    <row r="55" spans="1:5" ht="15">
      <c r="A55" s="19" t="s">
        <v>131</v>
      </c>
      <c r="B55" s="15">
        <v>1400</v>
      </c>
      <c r="C55" s="17">
        <v>1100</v>
      </c>
      <c r="D55" s="18">
        <v>69</v>
      </c>
      <c r="E55" s="15">
        <v>75900</v>
      </c>
    </row>
    <row r="56" spans="1:5" ht="15">
      <c r="A56" s="19" t="s">
        <v>132</v>
      </c>
      <c r="B56" s="15">
        <v>2700</v>
      </c>
      <c r="C56" s="17">
        <v>2400</v>
      </c>
      <c r="D56" s="18">
        <v>77</v>
      </c>
      <c r="E56" s="15">
        <v>184400</v>
      </c>
    </row>
    <row r="57" spans="1:5" ht="15">
      <c r="A57" s="19" t="s">
        <v>133</v>
      </c>
      <c r="B57" s="17">
        <v>300</v>
      </c>
      <c r="C57" s="17">
        <v>200</v>
      </c>
      <c r="D57" s="18">
        <v>54</v>
      </c>
      <c r="E57" s="17">
        <v>10800</v>
      </c>
    </row>
    <row r="58" spans="1:5" ht="15">
      <c r="A58" s="19" t="s">
        <v>134</v>
      </c>
      <c r="B58" s="17" t="s">
        <v>2</v>
      </c>
      <c r="C58" s="17" t="s">
        <v>2</v>
      </c>
      <c r="D58" s="18" t="s">
        <v>2</v>
      </c>
      <c r="E58" s="17" t="s">
        <v>2</v>
      </c>
    </row>
    <row r="59" spans="1:5" ht="15">
      <c r="A59" s="19" t="s">
        <v>135</v>
      </c>
      <c r="B59" s="15">
        <v>1600</v>
      </c>
      <c r="C59" s="17">
        <v>1100</v>
      </c>
      <c r="D59" s="18">
        <v>60</v>
      </c>
      <c r="E59" s="15">
        <v>65800</v>
      </c>
    </row>
    <row r="60" spans="1:5" ht="15">
      <c r="A60" s="19" t="s">
        <v>136</v>
      </c>
      <c r="B60" s="15">
        <v>2000</v>
      </c>
      <c r="C60" s="17">
        <v>2000</v>
      </c>
      <c r="D60" s="18">
        <v>82</v>
      </c>
      <c r="E60" s="15">
        <v>163500</v>
      </c>
    </row>
    <row r="61" spans="1:5" ht="15">
      <c r="A61" s="19" t="s">
        <v>137</v>
      </c>
      <c r="B61" s="17" t="s">
        <v>2</v>
      </c>
      <c r="C61" s="17" t="s">
        <v>2</v>
      </c>
      <c r="D61" s="18" t="s">
        <v>2</v>
      </c>
      <c r="E61" s="17" t="s">
        <v>2</v>
      </c>
    </row>
    <row r="62" spans="1:5" ht="15">
      <c r="A62" s="19" t="s">
        <v>138</v>
      </c>
      <c r="B62" s="15">
        <v>2800</v>
      </c>
      <c r="C62" s="17">
        <v>2300</v>
      </c>
      <c r="D62" s="18">
        <v>75</v>
      </c>
      <c r="E62" s="15">
        <v>173000</v>
      </c>
    </row>
    <row r="63" spans="1:5" ht="15">
      <c r="A63" s="19" t="s">
        <v>139</v>
      </c>
      <c r="B63" s="15">
        <v>1300</v>
      </c>
      <c r="C63" s="17">
        <v>1200</v>
      </c>
      <c r="D63" s="18">
        <v>74</v>
      </c>
      <c r="E63" s="15">
        <v>88700</v>
      </c>
    </row>
    <row r="64" spans="1:5" ht="15">
      <c r="A64" s="19"/>
      <c r="B64" s="15"/>
      <c r="C64" s="17"/>
      <c r="D64" s="18"/>
      <c r="E64" s="15"/>
    </row>
    <row r="65" spans="1:5" ht="15">
      <c r="A65" s="19" t="s">
        <v>140</v>
      </c>
      <c r="B65" s="15">
        <f>100+300+200</f>
        <v>600</v>
      </c>
      <c r="C65" s="17">
        <f>100+100+100</f>
        <v>300</v>
      </c>
      <c r="D65" s="18">
        <f>+(52+64+40)/3</f>
        <v>52</v>
      </c>
      <c r="E65" s="15">
        <f>5200+6400+4000</f>
        <v>15600</v>
      </c>
    </row>
    <row r="66" spans="1:5" ht="15">
      <c r="A66" s="13"/>
      <c r="B66" s="25"/>
      <c r="C66" s="25"/>
      <c r="D66" s="30"/>
      <c r="E66" s="25"/>
    </row>
    <row r="67" spans="1:5" ht="15">
      <c r="A67" s="11" t="s">
        <v>146</v>
      </c>
      <c r="B67" s="15"/>
      <c r="C67" s="15"/>
      <c r="D67" s="16"/>
      <c r="E67" s="15"/>
    </row>
    <row r="68" spans="1:5" ht="15">
      <c r="A68" s="11"/>
      <c r="B68" s="15"/>
      <c r="C68" s="15"/>
      <c r="D68" s="31"/>
      <c r="E68" s="15"/>
    </row>
    <row r="69" spans="1:6" ht="31.5" customHeight="1">
      <c r="A69" s="41" t="s">
        <v>173</v>
      </c>
      <c r="B69" s="41"/>
      <c r="C69" s="41"/>
      <c r="D69" s="41"/>
      <c r="E69" s="41"/>
      <c r="F69" s="41"/>
    </row>
    <row r="70" spans="1:5" ht="15">
      <c r="A70" s="43" t="s">
        <v>176</v>
      </c>
      <c r="B70" s="23"/>
      <c r="C70" s="23"/>
      <c r="D70" s="31"/>
      <c r="E70" s="15"/>
    </row>
    <row r="71" spans="1:5" ht="15">
      <c r="A71" s="11"/>
      <c r="B71" s="15"/>
      <c r="C71" s="15"/>
      <c r="D71" s="16"/>
      <c r="E71" s="15"/>
    </row>
    <row r="72" spans="1:5" ht="15">
      <c r="A72" s="11"/>
      <c r="B72" s="15"/>
      <c r="C72" s="15"/>
      <c r="D72" s="16"/>
      <c r="E72" s="15"/>
    </row>
    <row r="73" spans="1:5" ht="15">
      <c r="A73" s="11"/>
      <c r="B73" s="15"/>
      <c r="C73" s="15"/>
      <c r="D73" s="16"/>
      <c r="E73" s="15"/>
    </row>
    <row r="74" spans="1:5" ht="15">
      <c r="A74" s="11"/>
      <c r="B74" s="15"/>
      <c r="C74" s="15"/>
      <c r="D74" s="16"/>
      <c r="E74" s="15"/>
    </row>
    <row r="75" spans="1:5" ht="15">
      <c r="A75" s="11"/>
      <c r="B75" s="15"/>
      <c r="C75" s="15"/>
      <c r="D75" s="16"/>
      <c r="E75" s="15"/>
    </row>
    <row r="76" spans="1:5" ht="15">
      <c r="A76" s="11"/>
      <c r="B76" s="15"/>
      <c r="C76" s="15"/>
      <c r="D76" s="16"/>
      <c r="E76" s="15"/>
    </row>
    <row r="77" spans="1:5" ht="15">
      <c r="A77" s="11"/>
      <c r="B77" s="15"/>
      <c r="C77" s="15"/>
      <c r="D77" s="16"/>
      <c r="E77" s="15"/>
    </row>
    <row r="78" ht="15">
      <c r="D78" s="16"/>
    </row>
  </sheetData>
  <sheetProtection/>
  <mergeCells count="1">
    <mergeCell ref="A69:F69"/>
  </mergeCells>
  <hyperlinks>
    <hyperlink ref="A70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</cols>
  <sheetData>
    <row r="1" ht="20.25">
      <c r="A1" s="9" t="s">
        <v>74</v>
      </c>
    </row>
    <row r="2" ht="20.25">
      <c r="A2" s="9" t="s">
        <v>174</v>
      </c>
    </row>
    <row r="3" ht="15">
      <c r="A3" s="8" t="s">
        <v>0</v>
      </c>
    </row>
    <row r="4" spans="1:5" ht="28.5">
      <c r="A4" s="10" t="s">
        <v>163</v>
      </c>
      <c r="B4" s="26" t="s">
        <v>75</v>
      </c>
      <c r="C4" s="26" t="s">
        <v>77</v>
      </c>
      <c r="D4" s="26" t="s">
        <v>78</v>
      </c>
      <c r="E4" s="26" t="s">
        <v>79</v>
      </c>
    </row>
    <row r="5" spans="1:5" ht="15">
      <c r="A5" s="13"/>
      <c r="B5" s="11"/>
      <c r="C5" s="14"/>
      <c r="D5" s="11"/>
      <c r="E5" s="11"/>
    </row>
    <row r="6" spans="1:5" ht="15">
      <c r="A6" s="12" t="s">
        <v>1</v>
      </c>
      <c r="B6" s="23">
        <f>SUM(B7:B65)</f>
        <v>80000</v>
      </c>
      <c r="C6" s="23">
        <f>SUM(C7:C65)</f>
        <v>60000</v>
      </c>
      <c r="D6" s="16">
        <v>65</v>
      </c>
      <c r="E6" s="23">
        <f>SUM(E7:E65)</f>
        <v>3900000</v>
      </c>
    </row>
    <row r="7" spans="1:5" ht="15">
      <c r="A7" s="19" t="s">
        <v>83</v>
      </c>
      <c r="B7" s="39">
        <v>400</v>
      </c>
      <c r="C7" s="39">
        <v>200</v>
      </c>
      <c r="D7" s="40">
        <v>46</v>
      </c>
      <c r="E7" s="39">
        <v>9200</v>
      </c>
    </row>
    <row r="8" spans="1:5" ht="15">
      <c r="A8" s="19" t="s">
        <v>84</v>
      </c>
      <c r="B8" s="39">
        <v>2500</v>
      </c>
      <c r="C8" s="39">
        <v>1500</v>
      </c>
      <c r="D8" s="40">
        <v>56</v>
      </c>
      <c r="E8" s="39">
        <v>83800</v>
      </c>
    </row>
    <row r="9" spans="1:5" ht="15">
      <c r="A9" s="19" t="s">
        <v>85</v>
      </c>
      <c r="B9" s="39">
        <v>400</v>
      </c>
      <c r="C9" s="39">
        <v>200</v>
      </c>
      <c r="D9" s="40">
        <v>57</v>
      </c>
      <c r="E9" s="39">
        <v>11300</v>
      </c>
    </row>
    <row r="10" spans="1:5" ht="15">
      <c r="A10" s="19" t="s">
        <v>86</v>
      </c>
      <c r="B10" s="39">
        <v>2700</v>
      </c>
      <c r="C10" s="39">
        <v>1800</v>
      </c>
      <c r="D10" s="40">
        <v>52</v>
      </c>
      <c r="E10" s="39">
        <v>94200</v>
      </c>
    </row>
    <row r="11" spans="1:5" ht="15">
      <c r="A11" s="19" t="s">
        <v>87</v>
      </c>
      <c r="B11" s="23">
        <v>5500</v>
      </c>
      <c r="C11" s="23">
        <v>4300</v>
      </c>
      <c r="D11" s="18">
        <v>75</v>
      </c>
      <c r="E11" s="15">
        <v>324100</v>
      </c>
    </row>
    <row r="12" spans="1:5" ht="15">
      <c r="A12" s="19" t="s">
        <v>88</v>
      </c>
      <c r="B12" s="39">
        <v>900</v>
      </c>
      <c r="C12" s="39">
        <v>300</v>
      </c>
      <c r="D12" s="40">
        <v>69</v>
      </c>
      <c r="E12" s="39">
        <v>20600</v>
      </c>
    </row>
    <row r="13" spans="1:5" ht="15">
      <c r="A13" s="19" t="s">
        <v>89</v>
      </c>
      <c r="B13" s="39">
        <v>800</v>
      </c>
      <c r="C13" s="39">
        <v>500</v>
      </c>
      <c r="D13" s="40">
        <v>53</v>
      </c>
      <c r="E13" s="39">
        <v>26600</v>
      </c>
    </row>
    <row r="14" spans="1:5" ht="15">
      <c r="A14" s="19" t="s">
        <v>90</v>
      </c>
      <c r="B14" s="39">
        <v>1200</v>
      </c>
      <c r="C14" s="39">
        <v>700</v>
      </c>
      <c r="D14" s="40">
        <v>74</v>
      </c>
      <c r="E14" s="39">
        <v>51700</v>
      </c>
    </row>
    <row r="15" spans="1:5" ht="15">
      <c r="A15" s="19" t="s">
        <v>91</v>
      </c>
      <c r="B15" s="23">
        <v>300</v>
      </c>
      <c r="C15" s="17">
        <v>200</v>
      </c>
      <c r="D15" s="18">
        <v>49</v>
      </c>
      <c r="E15" s="15">
        <v>9800</v>
      </c>
    </row>
    <row r="16" spans="1:5" ht="15">
      <c r="A16" s="19" t="s">
        <v>92</v>
      </c>
      <c r="B16" s="23">
        <v>500</v>
      </c>
      <c r="C16" s="17">
        <v>300</v>
      </c>
      <c r="D16" s="18">
        <v>65</v>
      </c>
      <c r="E16" s="15">
        <v>19400</v>
      </c>
    </row>
    <row r="17" spans="1:5" ht="15">
      <c r="A17" s="19" t="s">
        <v>93</v>
      </c>
      <c r="B17" s="23">
        <v>700</v>
      </c>
      <c r="C17" s="17">
        <v>400</v>
      </c>
      <c r="D17" s="18">
        <v>65</v>
      </c>
      <c r="E17" s="15">
        <v>26000</v>
      </c>
    </row>
    <row r="18" spans="1:5" ht="15">
      <c r="A18" s="19" t="s">
        <v>94</v>
      </c>
      <c r="B18" s="39" t="s">
        <v>2</v>
      </c>
      <c r="C18" s="17" t="s">
        <v>2</v>
      </c>
      <c r="D18" s="18" t="s">
        <v>2</v>
      </c>
      <c r="E18" s="17" t="s">
        <v>2</v>
      </c>
    </row>
    <row r="19" spans="1:5" ht="15">
      <c r="A19" s="19" t="s">
        <v>95</v>
      </c>
      <c r="B19" s="23">
        <v>700</v>
      </c>
      <c r="C19" s="17">
        <v>500</v>
      </c>
      <c r="D19" s="18">
        <v>64</v>
      </c>
      <c r="E19" s="15">
        <v>32000</v>
      </c>
    </row>
    <row r="20" spans="1:5" ht="15">
      <c r="A20" s="19" t="s">
        <v>96</v>
      </c>
      <c r="B20" s="23">
        <v>2500</v>
      </c>
      <c r="C20" s="17">
        <v>1600</v>
      </c>
      <c r="D20" s="18">
        <v>60</v>
      </c>
      <c r="E20" s="15">
        <v>95900</v>
      </c>
    </row>
    <row r="21" spans="1:5" ht="15">
      <c r="A21" s="19" t="s">
        <v>97</v>
      </c>
      <c r="B21" s="39" t="s">
        <v>2</v>
      </c>
      <c r="C21" s="17">
        <v>0</v>
      </c>
      <c r="D21" s="18">
        <v>0</v>
      </c>
      <c r="E21" s="17">
        <v>0</v>
      </c>
    </row>
    <row r="22" spans="1:5" ht="15">
      <c r="A22" s="19" t="s">
        <v>98</v>
      </c>
      <c r="B22" s="23">
        <v>300</v>
      </c>
      <c r="C22" s="17">
        <v>200</v>
      </c>
      <c r="D22" s="18">
        <v>56</v>
      </c>
      <c r="E22" s="15">
        <v>11100</v>
      </c>
    </row>
    <row r="23" spans="1:5" ht="15">
      <c r="A23" s="19" t="s">
        <v>99</v>
      </c>
      <c r="B23" s="23">
        <v>300</v>
      </c>
      <c r="C23" s="17">
        <v>100</v>
      </c>
      <c r="D23" s="18">
        <v>76</v>
      </c>
      <c r="E23" s="15">
        <v>7600</v>
      </c>
    </row>
    <row r="24" spans="1:5" ht="15">
      <c r="A24" s="19" t="s">
        <v>100</v>
      </c>
      <c r="B24" s="23">
        <v>1600</v>
      </c>
      <c r="C24" s="17">
        <v>1400</v>
      </c>
      <c r="D24" s="18">
        <v>57</v>
      </c>
      <c r="E24" s="15">
        <v>80000</v>
      </c>
    </row>
    <row r="25" spans="1:5" ht="15">
      <c r="A25" s="19" t="s">
        <v>101</v>
      </c>
      <c r="B25" s="39" t="s">
        <v>2</v>
      </c>
      <c r="C25" s="17" t="s">
        <v>2</v>
      </c>
      <c r="D25" s="18" t="s">
        <v>2</v>
      </c>
      <c r="E25" s="17" t="s">
        <v>2</v>
      </c>
    </row>
    <row r="26" spans="1:5" ht="15">
      <c r="A26" s="19" t="s">
        <v>102</v>
      </c>
      <c r="B26" s="39" t="s">
        <v>2</v>
      </c>
      <c r="C26" s="17">
        <v>0</v>
      </c>
      <c r="D26" s="18">
        <v>0</v>
      </c>
      <c r="E26" s="17">
        <v>0</v>
      </c>
    </row>
    <row r="27" spans="1:5" ht="15">
      <c r="A27" s="19" t="s">
        <v>103</v>
      </c>
      <c r="B27" s="23">
        <v>1400</v>
      </c>
      <c r="C27" s="24">
        <v>1100</v>
      </c>
      <c r="D27" s="18">
        <v>70</v>
      </c>
      <c r="E27" s="15">
        <v>76500</v>
      </c>
    </row>
    <row r="28" spans="1:5" ht="15">
      <c r="A28" s="19" t="s">
        <v>104</v>
      </c>
      <c r="B28" s="23">
        <v>1500</v>
      </c>
      <c r="C28" s="17">
        <v>1000</v>
      </c>
      <c r="D28" s="18">
        <v>57</v>
      </c>
      <c r="E28" s="15">
        <v>57000</v>
      </c>
    </row>
    <row r="29" spans="1:5" ht="15">
      <c r="A29" s="19" t="s">
        <v>105</v>
      </c>
      <c r="B29" s="23">
        <v>1600</v>
      </c>
      <c r="C29" s="17">
        <v>1200</v>
      </c>
      <c r="D29" s="18">
        <v>71</v>
      </c>
      <c r="E29" s="15">
        <v>84700</v>
      </c>
    </row>
    <row r="30" spans="1:5" ht="15">
      <c r="A30" s="19" t="s">
        <v>106</v>
      </c>
      <c r="B30" s="23">
        <v>3100</v>
      </c>
      <c r="C30" s="17">
        <v>2700</v>
      </c>
      <c r="D30" s="18">
        <v>78</v>
      </c>
      <c r="E30" s="15">
        <v>210400</v>
      </c>
    </row>
    <row r="31" spans="1:5" ht="15">
      <c r="A31" s="19" t="s">
        <v>107</v>
      </c>
      <c r="B31" s="23">
        <v>3200</v>
      </c>
      <c r="C31" s="17">
        <v>2500</v>
      </c>
      <c r="D31" s="18">
        <v>66</v>
      </c>
      <c r="E31" s="15">
        <v>166200</v>
      </c>
    </row>
    <row r="32" spans="1:5" ht="15">
      <c r="A32" s="19" t="s">
        <v>108</v>
      </c>
      <c r="B32" s="23">
        <v>1400</v>
      </c>
      <c r="C32" s="17">
        <v>1100</v>
      </c>
      <c r="D32" s="18">
        <v>73</v>
      </c>
      <c r="E32" s="15">
        <v>80500</v>
      </c>
    </row>
    <row r="33" spans="1:5" ht="15">
      <c r="A33" s="19" t="s">
        <v>109</v>
      </c>
      <c r="B33" s="23">
        <v>1200</v>
      </c>
      <c r="C33" s="17">
        <v>500</v>
      </c>
      <c r="D33" s="18">
        <v>58</v>
      </c>
      <c r="E33" s="15">
        <v>28900</v>
      </c>
    </row>
    <row r="34" spans="1:5" ht="15">
      <c r="A34" s="19" t="s">
        <v>110</v>
      </c>
      <c r="B34" s="17">
        <v>0</v>
      </c>
      <c r="C34" s="17">
        <v>0</v>
      </c>
      <c r="D34" s="18">
        <v>0</v>
      </c>
      <c r="E34" s="17">
        <v>0</v>
      </c>
    </row>
    <row r="35" spans="1:5" ht="15">
      <c r="A35" s="19" t="s">
        <v>111</v>
      </c>
      <c r="B35" s="23">
        <v>3600</v>
      </c>
      <c r="C35" s="17">
        <v>3400</v>
      </c>
      <c r="D35" s="18">
        <v>61</v>
      </c>
      <c r="E35" s="15">
        <v>206200</v>
      </c>
    </row>
    <row r="36" spans="1:5" ht="15">
      <c r="A36" s="19" t="s">
        <v>112</v>
      </c>
      <c r="B36" s="23">
        <v>2900</v>
      </c>
      <c r="C36" s="17">
        <v>2400</v>
      </c>
      <c r="D36" s="18">
        <v>58</v>
      </c>
      <c r="E36" s="15">
        <v>139700</v>
      </c>
    </row>
    <row r="37" spans="1:5" ht="15">
      <c r="A37" s="19" t="s">
        <v>113</v>
      </c>
      <c r="B37" s="23">
        <v>3900</v>
      </c>
      <c r="C37" s="17">
        <v>3200</v>
      </c>
      <c r="D37" s="18">
        <v>71</v>
      </c>
      <c r="E37" s="15">
        <v>226900</v>
      </c>
    </row>
    <row r="38" spans="1:5" ht="15">
      <c r="A38" s="19" t="s">
        <v>114</v>
      </c>
      <c r="B38" s="23">
        <v>3400</v>
      </c>
      <c r="C38" s="17">
        <v>3100</v>
      </c>
      <c r="D38" s="18">
        <v>67</v>
      </c>
      <c r="E38" s="15">
        <v>206900</v>
      </c>
    </row>
    <row r="39" spans="1:5" ht="15">
      <c r="A39" s="19" t="s">
        <v>115</v>
      </c>
      <c r="B39" s="39" t="s">
        <v>2</v>
      </c>
      <c r="C39" s="17" t="s">
        <v>2</v>
      </c>
      <c r="D39" s="18" t="s">
        <v>2</v>
      </c>
      <c r="E39" s="17" t="s">
        <v>2</v>
      </c>
    </row>
    <row r="40" spans="1:5" ht="15">
      <c r="A40" s="19" t="s">
        <v>116</v>
      </c>
      <c r="B40" s="23">
        <v>1400</v>
      </c>
      <c r="C40" s="17">
        <v>1300</v>
      </c>
      <c r="D40" s="18">
        <v>75</v>
      </c>
      <c r="E40" s="15">
        <v>97900</v>
      </c>
    </row>
    <row r="41" spans="1:5" ht="15">
      <c r="A41" s="19" t="s">
        <v>117</v>
      </c>
      <c r="B41" s="23">
        <v>1100</v>
      </c>
      <c r="C41" s="17">
        <v>700</v>
      </c>
      <c r="D41" s="18">
        <v>64</v>
      </c>
      <c r="E41" s="15">
        <v>44500</v>
      </c>
    </row>
    <row r="42" spans="1:5" ht="15">
      <c r="A42" s="19" t="s">
        <v>118</v>
      </c>
      <c r="B42" s="23">
        <v>1100</v>
      </c>
      <c r="C42" s="17">
        <v>800</v>
      </c>
      <c r="D42" s="18">
        <v>48</v>
      </c>
      <c r="E42" s="15">
        <v>38300</v>
      </c>
    </row>
    <row r="43" spans="1:5" ht="15">
      <c r="A43" s="19" t="s">
        <v>119</v>
      </c>
      <c r="B43" s="17">
        <v>0</v>
      </c>
      <c r="C43" s="17">
        <v>0</v>
      </c>
      <c r="D43" s="18">
        <v>0</v>
      </c>
      <c r="E43" s="17">
        <v>0</v>
      </c>
    </row>
    <row r="44" spans="1:5" ht="15">
      <c r="A44" s="19" t="s">
        <v>120</v>
      </c>
      <c r="B44" s="23">
        <v>300</v>
      </c>
      <c r="C44" s="17">
        <v>100</v>
      </c>
      <c r="D44" s="18">
        <v>58</v>
      </c>
      <c r="E44" s="15">
        <v>5800</v>
      </c>
    </row>
    <row r="45" spans="1:5" ht="15">
      <c r="A45" s="19" t="s">
        <v>121</v>
      </c>
      <c r="B45" s="17">
        <v>0</v>
      </c>
      <c r="C45" s="17">
        <v>0</v>
      </c>
      <c r="D45" s="18">
        <v>0</v>
      </c>
      <c r="E45" s="17">
        <v>0</v>
      </c>
    </row>
    <row r="46" spans="1:5" ht="15">
      <c r="A46" s="19" t="s">
        <v>122</v>
      </c>
      <c r="B46" s="23">
        <v>900</v>
      </c>
      <c r="C46" s="17">
        <v>300</v>
      </c>
      <c r="D46" s="18">
        <v>64</v>
      </c>
      <c r="E46" s="15">
        <v>19300</v>
      </c>
    </row>
    <row r="47" spans="1:5" ht="15">
      <c r="A47" s="19" t="s">
        <v>123</v>
      </c>
      <c r="B47" s="23">
        <v>800</v>
      </c>
      <c r="C47" s="17">
        <v>600</v>
      </c>
      <c r="D47" s="18">
        <v>57</v>
      </c>
      <c r="E47" s="15">
        <v>34100</v>
      </c>
    </row>
    <row r="48" spans="1:5" ht="15">
      <c r="A48" s="19" t="s">
        <v>124</v>
      </c>
      <c r="B48" s="17">
        <v>0</v>
      </c>
      <c r="C48" s="17">
        <v>0</v>
      </c>
      <c r="D48" s="18">
        <v>0</v>
      </c>
      <c r="E48" s="17">
        <v>0</v>
      </c>
    </row>
    <row r="49" spans="1:5" ht="15">
      <c r="A49" s="19" t="s">
        <v>125</v>
      </c>
      <c r="B49" s="23">
        <v>300</v>
      </c>
      <c r="C49" s="17">
        <v>100</v>
      </c>
      <c r="D49" s="18">
        <v>44</v>
      </c>
      <c r="E49" s="15">
        <v>4400</v>
      </c>
    </row>
    <row r="50" spans="1:5" ht="15">
      <c r="A50" s="19" t="s">
        <v>126</v>
      </c>
      <c r="B50" s="23">
        <v>800</v>
      </c>
      <c r="C50" s="17">
        <v>400</v>
      </c>
      <c r="D50" s="18">
        <v>62</v>
      </c>
      <c r="E50" s="15">
        <v>24700</v>
      </c>
    </row>
    <row r="51" spans="1:5" ht="15">
      <c r="A51" s="19" t="s">
        <v>127</v>
      </c>
      <c r="B51" s="23">
        <v>2900</v>
      </c>
      <c r="C51" s="17">
        <v>2700</v>
      </c>
      <c r="D51" s="18">
        <v>62</v>
      </c>
      <c r="E51" s="15">
        <v>168600</v>
      </c>
    </row>
    <row r="52" spans="1:5" ht="15">
      <c r="A52" s="19" t="s">
        <v>128</v>
      </c>
      <c r="B52" s="23">
        <v>10900</v>
      </c>
      <c r="C52" s="17">
        <v>8600</v>
      </c>
      <c r="D52" s="18">
        <v>60</v>
      </c>
      <c r="E52" s="17">
        <v>519400</v>
      </c>
    </row>
    <row r="53" spans="1:5" ht="15">
      <c r="A53" s="19" t="s">
        <v>129</v>
      </c>
      <c r="B53" s="39">
        <v>300</v>
      </c>
      <c r="C53" s="17">
        <v>200</v>
      </c>
      <c r="D53" s="18">
        <v>81</v>
      </c>
      <c r="E53" s="17">
        <v>16100</v>
      </c>
    </row>
    <row r="54" spans="1:5" ht="15">
      <c r="A54" s="19" t="s">
        <v>130</v>
      </c>
      <c r="B54" s="17">
        <v>0</v>
      </c>
      <c r="C54" s="17">
        <v>0</v>
      </c>
      <c r="D54" s="18">
        <v>0</v>
      </c>
      <c r="E54" s="17">
        <v>0</v>
      </c>
    </row>
    <row r="55" spans="1:5" ht="15">
      <c r="A55" s="19" t="s">
        <v>131</v>
      </c>
      <c r="B55" s="23">
        <v>900</v>
      </c>
      <c r="C55" s="17">
        <v>600</v>
      </c>
      <c r="D55" s="18">
        <v>69</v>
      </c>
      <c r="E55" s="15">
        <v>41500</v>
      </c>
    </row>
    <row r="56" spans="1:5" ht="15">
      <c r="A56" s="19" t="s">
        <v>132</v>
      </c>
      <c r="B56" s="23">
        <v>2600</v>
      </c>
      <c r="C56" s="17">
        <v>1900</v>
      </c>
      <c r="D56" s="18">
        <v>72</v>
      </c>
      <c r="E56" s="15">
        <v>136600</v>
      </c>
    </row>
    <row r="57" spans="1:5" ht="15">
      <c r="A57" s="19" t="s">
        <v>133</v>
      </c>
      <c r="B57" s="39" t="s">
        <v>2</v>
      </c>
      <c r="C57" s="17" t="s">
        <v>2</v>
      </c>
      <c r="D57" s="18" t="s">
        <v>2</v>
      </c>
      <c r="E57" s="17" t="s">
        <v>2</v>
      </c>
    </row>
    <row r="58" spans="1:5" ht="15">
      <c r="A58" s="19" t="s">
        <v>134</v>
      </c>
      <c r="B58" s="39" t="s">
        <v>2</v>
      </c>
      <c r="C58" s="17">
        <v>0</v>
      </c>
      <c r="D58" s="18">
        <v>0</v>
      </c>
      <c r="E58" s="17">
        <v>0</v>
      </c>
    </row>
    <row r="59" spans="1:5" ht="15">
      <c r="A59" s="19" t="s">
        <v>135</v>
      </c>
      <c r="B59" s="23">
        <v>300</v>
      </c>
      <c r="C59" s="17">
        <v>200</v>
      </c>
      <c r="D59" s="18">
        <v>81</v>
      </c>
      <c r="E59" s="15">
        <v>16100</v>
      </c>
    </row>
    <row r="60" spans="1:5" ht="15">
      <c r="A60" s="19" t="s">
        <v>136</v>
      </c>
      <c r="B60" s="23">
        <v>1800</v>
      </c>
      <c r="C60" s="17">
        <v>1500</v>
      </c>
      <c r="D60" s="18">
        <v>65</v>
      </c>
      <c r="E60" s="15">
        <v>97300</v>
      </c>
    </row>
    <row r="61" spans="1:5" ht="15">
      <c r="A61" s="19" t="s">
        <v>137</v>
      </c>
      <c r="B61" s="39">
        <v>0</v>
      </c>
      <c r="C61" s="17">
        <v>0</v>
      </c>
      <c r="D61" s="18">
        <v>0</v>
      </c>
      <c r="E61" s="17">
        <v>0</v>
      </c>
    </row>
    <row r="62" spans="1:5" ht="15">
      <c r="A62" s="19" t="s">
        <v>138</v>
      </c>
      <c r="B62" s="23">
        <v>2300</v>
      </c>
      <c r="C62" s="17">
        <v>2000</v>
      </c>
      <c r="D62" s="18">
        <v>75</v>
      </c>
      <c r="E62" s="15">
        <v>149700</v>
      </c>
    </row>
    <row r="63" spans="1:5" ht="15">
      <c r="A63" s="19" t="s">
        <v>139</v>
      </c>
      <c r="B63" s="23">
        <v>1500</v>
      </c>
      <c r="C63" s="17">
        <v>900</v>
      </c>
      <c r="D63" s="18">
        <v>57</v>
      </c>
      <c r="E63" s="15">
        <v>51600</v>
      </c>
    </row>
    <row r="64" spans="1:5" ht="15">
      <c r="A64" s="19"/>
      <c r="B64" s="23"/>
      <c r="C64" s="17"/>
      <c r="D64" s="18"/>
      <c r="E64" s="15"/>
    </row>
    <row r="65" spans="1:5" ht="15">
      <c r="A65" s="19" t="s">
        <v>140</v>
      </c>
      <c r="B65" s="23">
        <f>100+1200</f>
        <v>1300</v>
      </c>
      <c r="C65" s="17">
        <v>700</v>
      </c>
      <c r="D65" s="18">
        <v>67</v>
      </c>
      <c r="E65" s="15">
        <v>46900</v>
      </c>
    </row>
    <row r="66" spans="1:5" ht="15">
      <c r="A66" s="13"/>
      <c r="B66" s="13"/>
      <c r="C66" s="25"/>
      <c r="D66" s="30"/>
      <c r="E66" s="25"/>
    </row>
    <row r="67" spans="1:5" ht="15">
      <c r="A67" s="11" t="s">
        <v>146</v>
      </c>
      <c r="B67" s="11"/>
      <c r="C67" s="15"/>
      <c r="D67" s="16"/>
      <c r="E67" s="15"/>
    </row>
    <row r="68" spans="1:5" ht="15">
      <c r="A68" s="11"/>
      <c r="B68" s="11"/>
      <c r="C68" s="15"/>
      <c r="D68" s="31"/>
      <c r="E68" s="15"/>
    </row>
    <row r="69" spans="1:5" ht="15">
      <c r="A69" s="12" t="s">
        <v>175</v>
      </c>
      <c r="B69" s="12"/>
      <c r="C69" s="23"/>
      <c r="D69" s="31"/>
      <c r="E69" s="15"/>
    </row>
    <row r="70" spans="1:5" ht="15">
      <c r="A70" s="43" t="s">
        <v>176</v>
      </c>
      <c r="B70" s="12"/>
      <c r="C70" s="23"/>
      <c r="D70" s="31"/>
      <c r="E70" s="15"/>
    </row>
    <row r="71" spans="1:5" ht="15">
      <c r="A71" s="11"/>
      <c r="B71" s="11"/>
      <c r="C71" s="15"/>
      <c r="D71" s="16"/>
      <c r="E71" s="15"/>
    </row>
    <row r="72" spans="1:5" ht="15">
      <c r="A72" s="11"/>
      <c r="B72" s="11"/>
      <c r="C72" s="15"/>
      <c r="D72" s="16"/>
      <c r="E72" s="15"/>
    </row>
    <row r="73" spans="1:5" ht="15">
      <c r="A73" s="11"/>
      <c r="B73" s="11"/>
      <c r="C73" s="15"/>
      <c r="D73" s="16"/>
      <c r="E73" s="15"/>
    </row>
    <row r="74" spans="1:5" ht="15">
      <c r="A74" s="11"/>
      <c r="B74" s="11"/>
      <c r="C74" s="15"/>
      <c r="D74" s="16"/>
      <c r="E74" s="15"/>
    </row>
    <row r="75" spans="1:5" ht="15">
      <c r="A75" s="11"/>
      <c r="B75" s="11"/>
      <c r="C75" s="15"/>
      <c r="D75" s="16"/>
      <c r="E75" s="15"/>
    </row>
    <row r="76" spans="1:5" ht="15">
      <c r="A76" s="11"/>
      <c r="B76" s="11"/>
      <c r="C76" s="15"/>
      <c r="D76" s="16"/>
      <c r="E76" s="15"/>
    </row>
    <row r="77" spans="1:5" ht="15">
      <c r="A77" s="11"/>
      <c r="B77" s="11"/>
      <c r="C77" s="15"/>
      <c r="D77" s="16"/>
      <c r="E77" s="15"/>
    </row>
  </sheetData>
  <sheetProtection/>
  <hyperlinks>
    <hyperlink ref="A70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"/>
    </sheetView>
  </sheetViews>
  <sheetFormatPr defaultColWidth="14.77734375" defaultRowHeight="15"/>
  <cols>
    <col min="1" max="1" width="18.77734375" style="0" customWidth="1"/>
  </cols>
  <sheetData>
    <row r="1" ht="20.25">
      <c r="A1" s="9" t="s">
        <v>74</v>
      </c>
    </row>
    <row r="2" ht="20.25">
      <c r="A2" s="9" t="s">
        <v>76</v>
      </c>
    </row>
    <row r="3" ht="15">
      <c r="A3" s="8" t="s">
        <v>0</v>
      </c>
    </row>
    <row r="4" spans="1:5" ht="28.5">
      <c r="A4" s="10" t="s">
        <v>12</v>
      </c>
      <c r="B4" s="26" t="s">
        <v>75</v>
      </c>
      <c r="C4" s="26" t="s">
        <v>77</v>
      </c>
      <c r="D4" s="26" t="s">
        <v>78</v>
      </c>
      <c r="E4" s="26" t="s">
        <v>79</v>
      </c>
    </row>
    <row r="5" spans="1:5" ht="15">
      <c r="A5" s="13"/>
      <c r="B5" s="11"/>
      <c r="C5" s="14"/>
      <c r="D5" s="11"/>
      <c r="E5" s="11"/>
    </row>
    <row r="6" spans="1:5" ht="15">
      <c r="A6" s="12" t="s">
        <v>1</v>
      </c>
      <c r="B6" s="14">
        <f>+B22+B36+B48+B59+B66+B74+B91+B14</f>
        <v>70000</v>
      </c>
      <c r="C6" s="14">
        <f>+C22+C36+C48+C59+C66+C74+C91+C14</f>
        <v>40000</v>
      </c>
      <c r="D6" s="16">
        <v>58</v>
      </c>
      <c r="E6" s="14">
        <f>+E22+E36+E48+E59+E66+E74+E91+E14</f>
        <v>2320000</v>
      </c>
    </row>
    <row r="7" spans="1:5" ht="15">
      <c r="A7" s="11"/>
      <c r="B7" s="15"/>
      <c r="C7" s="15"/>
      <c r="D7" s="16"/>
      <c r="E7" s="15"/>
    </row>
    <row r="8" spans="1:5" ht="15">
      <c r="A8" s="11" t="s">
        <v>7</v>
      </c>
      <c r="B8" s="17" t="s">
        <v>3</v>
      </c>
      <c r="C8" s="17" t="s">
        <v>3</v>
      </c>
      <c r="D8" s="18" t="s">
        <v>3</v>
      </c>
      <c r="E8" s="17" t="s">
        <v>3</v>
      </c>
    </row>
    <row r="9" spans="1:5" ht="15">
      <c r="A9" s="19" t="s">
        <v>8</v>
      </c>
      <c r="B9" s="17" t="s">
        <v>2</v>
      </c>
      <c r="C9" s="17" t="s">
        <v>2</v>
      </c>
      <c r="D9" s="17" t="s">
        <v>2</v>
      </c>
      <c r="E9" s="17" t="s">
        <v>2</v>
      </c>
    </row>
    <row r="10" spans="1:5" ht="15">
      <c r="A10" s="19" t="s">
        <v>9</v>
      </c>
      <c r="B10" s="17" t="s">
        <v>2</v>
      </c>
      <c r="C10" s="17" t="s">
        <v>2</v>
      </c>
      <c r="D10" s="17" t="s">
        <v>2</v>
      </c>
      <c r="E10" s="17" t="s">
        <v>2</v>
      </c>
    </row>
    <row r="11" spans="1:5" ht="15">
      <c r="A11" s="20" t="s">
        <v>10</v>
      </c>
      <c r="B11" s="17" t="s">
        <v>2</v>
      </c>
      <c r="C11" s="17" t="s">
        <v>2</v>
      </c>
      <c r="D11" s="17" t="s">
        <v>2</v>
      </c>
      <c r="E11" s="17" t="s">
        <v>2</v>
      </c>
    </row>
    <row r="12" spans="1:5" ht="15">
      <c r="A12" s="20" t="s">
        <v>13</v>
      </c>
      <c r="B12" s="17" t="s">
        <v>3</v>
      </c>
      <c r="C12" s="17" t="s">
        <v>3</v>
      </c>
      <c r="D12" s="18" t="s">
        <v>3</v>
      </c>
      <c r="E12" s="17" t="s">
        <v>3</v>
      </c>
    </row>
    <row r="13" spans="1:5" ht="15">
      <c r="A13" s="11"/>
      <c r="B13" s="15"/>
      <c r="C13" s="15"/>
      <c r="D13" s="16"/>
      <c r="E13" s="15"/>
    </row>
    <row r="14" spans="1:5" ht="15">
      <c r="A14" s="11" t="s">
        <v>11</v>
      </c>
      <c r="B14" s="17">
        <f>SUM(B15:B20)</f>
        <v>2100</v>
      </c>
      <c r="C14" s="17">
        <f>SUM(C15:C20)</f>
        <v>900</v>
      </c>
      <c r="D14" s="18">
        <v>62.2</v>
      </c>
      <c r="E14" s="17">
        <f>SUM(E15:E20)</f>
        <v>56000</v>
      </c>
    </row>
    <row r="15" spans="1:5" ht="15">
      <c r="A15" s="19" t="s">
        <v>14</v>
      </c>
      <c r="B15" s="17" t="s">
        <v>2</v>
      </c>
      <c r="C15" s="17" t="s">
        <v>2</v>
      </c>
      <c r="D15" s="18" t="s">
        <v>2</v>
      </c>
      <c r="E15" s="17" t="s">
        <v>2</v>
      </c>
    </row>
    <row r="16" spans="1:5" ht="15">
      <c r="A16" s="19" t="s">
        <v>15</v>
      </c>
      <c r="B16" s="17" t="s">
        <v>2</v>
      </c>
      <c r="C16" s="17" t="s">
        <v>2</v>
      </c>
      <c r="D16" s="18" t="s">
        <v>2</v>
      </c>
      <c r="E16" s="17" t="s">
        <v>2</v>
      </c>
    </row>
    <row r="17" spans="1:5" ht="15">
      <c r="A17" s="19" t="s">
        <v>16</v>
      </c>
      <c r="B17" s="17" t="s">
        <v>2</v>
      </c>
      <c r="C17" s="17" t="s">
        <v>2</v>
      </c>
      <c r="D17" s="18" t="s">
        <v>2</v>
      </c>
      <c r="E17" s="17" t="s">
        <v>2</v>
      </c>
    </row>
    <row r="18" spans="1:5" ht="15">
      <c r="A18" s="20" t="s">
        <v>17</v>
      </c>
      <c r="B18" s="17" t="s">
        <v>2</v>
      </c>
      <c r="C18" s="17" t="s">
        <v>2</v>
      </c>
      <c r="D18" s="18" t="s">
        <v>2</v>
      </c>
      <c r="E18" s="17" t="s">
        <v>2</v>
      </c>
    </row>
    <row r="19" spans="1:5" ht="15">
      <c r="A19" s="20" t="s">
        <v>18</v>
      </c>
      <c r="B19" s="17" t="s">
        <v>2</v>
      </c>
      <c r="C19" s="17" t="s">
        <v>2</v>
      </c>
      <c r="D19" s="18" t="s">
        <v>2</v>
      </c>
      <c r="E19" s="17" t="s">
        <v>2</v>
      </c>
    </row>
    <row r="20" spans="1:5" ht="15">
      <c r="A20" s="20" t="s">
        <v>13</v>
      </c>
      <c r="B20" s="17">
        <v>2100</v>
      </c>
      <c r="C20" s="17">
        <v>900</v>
      </c>
      <c r="D20" s="18">
        <v>62.2</v>
      </c>
      <c r="E20" s="17">
        <v>56000</v>
      </c>
    </row>
    <row r="21" spans="1:5" ht="15">
      <c r="A21" s="11"/>
      <c r="B21" s="15"/>
      <c r="C21" s="15"/>
      <c r="D21" s="16"/>
      <c r="E21" s="15"/>
    </row>
    <row r="22" spans="1:5" ht="15">
      <c r="A22" s="11" t="s">
        <v>19</v>
      </c>
      <c r="B22" s="15">
        <f>SUM(B23:B34)</f>
        <v>17000</v>
      </c>
      <c r="C22" s="15">
        <f>SUM(C23:C34)</f>
        <v>10900</v>
      </c>
      <c r="D22" s="16">
        <v>65.3</v>
      </c>
      <c r="E22" s="15">
        <f>SUM(E23:E34)</f>
        <v>712000</v>
      </c>
    </row>
    <row r="23" spans="1:5" ht="15">
      <c r="A23" s="19" t="s">
        <v>20</v>
      </c>
      <c r="B23" s="17" t="s">
        <v>2</v>
      </c>
      <c r="C23" s="17" t="s">
        <v>2</v>
      </c>
      <c r="D23" s="17" t="s">
        <v>2</v>
      </c>
      <c r="E23" s="17" t="s">
        <v>2</v>
      </c>
    </row>
    <row r="24" spans="1:5" ht="15">
      <c r="A24" s="19" t="s">
        <v>21</v>
      </c>
      <c r="B24" s="17" t="s">
        <v>2</v>
      </c>
      <c r="C24" s="17" t="s">
        <v>2</v>
      </c>
      <c r="D24" s="21" t="s">
        <v>2</v>
      </c>
      <c r="E24" s="17" t="s">
        <v>2</v>
      </c>
    </row>
    <row r="25" spans="1:5" ht="15">
      <c r="A25" s="19" t="s">
        <v>22</v>
      </c>
      <c r="B25" s="17" t="s">
        <v>2</v>
      </c>
      <c r="C25" s="17" t="s">
        <v>2</v>
      </c>
      <c r="D25" s="21" t="s">
        <v>2</v>
      </c>
      <c r="E25" s="17" t="s">
        <v>2</v>
      </c>
    </row>
    <row r="26" spans="1:5" ht="15">
      <c r="A26" s="19" t="s">
        <v>23</v>
      </c>
      <c r="B26" s="17" t="s">
        <v>2</v>
      </c>
      <c r="C26" s="17" t="s">
        <v>2</v>
      </c>
      <c r="D26" s="21" t="s">
        <v>2</v>
      </c>
      <c r="E26" s="17" t="s">
        <v>2</v>
      </c>
    </row>
    <row r="27" spans="1:5" ht="15">
      <c r="A27" s="19" t="s">
        <v>24</v>
      </c>
      <c r="B27" s="15">
        <v>2400</v>
      </c>
      <c r="C27" s="15">
        <v>1700</v>
      </c>
      <c r="D27" s="22">
        <v>81.8</v>
      </c>
      <c r="E27" s="15">
        <v>139000</v>
      </c>
    </row>
    <row r="28" spans="1:5" ht="15">
      <c r="A28" s="19" t="s">
        <v>25</v>
      </c>
      <c r="B28" s="15">
        <v>1100</v>
      </c>
      <c r="C28" s="15">
        <v>600</v>
      </c>
      <c r="D28" s="22">
        <v>68.3</v>
      </c>
      <c r="E28" s="15">
        <v>41000</v>
      </c>
    </row>
    <row r="29" spans="1:5" ht="15">
      <c r="A29" s="19" t="s">
        <v>26</v>
      </c>
      <c r="B29" s="17">
        <v>500</v>
      </c>
      <c r="C29" s="17">
        <v>400</v>
      </c>
      <c r="D29" s="21">
        <v>67.5</v>
      </c>
      <c r="E29" s="17">
        <v>27000</v>
      </c>
    </row>
    <row r="30" spans="1:5" ht="15">
      <c r="A30" s="20" t="s">
        <v>27</v>
      </c>
      <c r="B30" s="15">
        <v>1200</v>
      </c>
      <c r="C30" s="15">
        <v>800</v>
      </c>
      <c r="D30" s="22">
        <v>48.8</v>
      </c>
      <c r="E30" s="15">
        <v>39000</v>
      </c>
    </row>
    <row r="31" spans="1:5" ht="15">
      <c r="A31" s="20" t="s">
        <v>28</v>
      </c>
      <c r="B31" s="17">
        <v>700</v>
      </c>
      <c r="C31" s="17">
        <v>500</v>
      </c>
      <c r="D31" s="21">
        <v>68</v>
      </c>
      <c r="E31" s="17">
        <v>34000</v>
      </c>
    </row>
    <row r="32" spans="1:5" ht="15">
      <c r="A32" s="20" t="s">
        <v>29</v>
      </c>
      <c r="B32" s="17">
        <v>3100</v>
      </c>
      <c r="C32" s="17">
        <v>2000</v>
      </c>
      <c r="D32" s="18">
        <v>65</v>
      </c>
      <c r="E32" s="17">
        <v>130000</v>
      </c>
    </row>
    <row r="33" spans="1:5" ht="15">
      <c r="A33" s="20" t="s">
        <v>30</v>
      </c>
      <c r="B33" s="15">
        <v>800</v>
      </c>
      <c r="C33" s="15">
        <v>500</v>
      </c>
      <c r="D33" s="22">
        <v>60</v>
      </c>
      <c r="E33" s="15">
        <v>30000</v>
      </c>
    </row>
    <row r="34" spans="1:5" ht="15">
      <c r="A34" s="20" t="s">
        <v>13</v>
      </c>
      <c r="B34" s="17">
        <v>7200</v>
      </c>
      <c r="C34" s="17">
        <v>4400</v>
      </c>
      <c r="D34" s="18">
        <v>61.8</v>
      </c>
      <c r="E34" s="17">
        <v>272000</v>
      </c>
    </row>
    <row r="35" spans="1:5" ht="15">
      <c r="A35" s="11"/>
      <c r="B35" s="15"/>
      <c r="C35" s="15"/>
      <c r="D35" s="16"/>
      <c r="E35" s="15"/>
    </row>
    <row r="36" spans="1:5" ht="15">
      <c r="A36" s="11" t="s">
        <v>31</v>
      </c>
      <c r="B36" s="15">
        <f>SUM(B37:B46)</f>
        <v>18000</v>
      </c>
      <c r="C36" s="15">
        <f>SUM(C37:C46)</f>
        <v>11400</v>
      </c>
      <c r="D36" s="16">
        <v>54.6</v>
      </c>
      <c r="E36" s="15">
        <f>SUM(E37:E46)</f>
        <v>622000</v>
      </c>
    </row>
    <row r="37" spans="1:5" ht="15">
      <c r="A37" s="19" t="s">
        <v>32</v>
      </c>
      <c r="B37" s="15">
        <v>2600</v>
      </c>
      <c r="C37" s="15">
        <v>1900</v>
      </c>
      <c r="D37" s="22">
        <v>46.8</v>
      </c>
      <c r="E37" s="15">
        <v>89000</v>
      </c>
    </row>
    <row r="38" spans="1:5" ht="15">
      <c r="A38" s="19" t="s">
        <v>33</v>
      </c>
      <c r="B38" s="15">
        <v>1100</v>
      </c>
      <c r="C38" s="15">
        <v>300</v>
      </c>
      <c r="D38" s="22">
        <v>60</v>
      </c>
      <c r="E38" s="15">
        <v>18000</v>
      </c>
    </row>
    <row r="39" spans="1:5" ht="15">
      <c r="A39" s="19" t="s">
        <v>34</v>
      </c>
      <c r="B39" s="17" t="s">
        <v>2</v>
      </c>
      <c r="C39" s="17" t="s">
        <v>2</v>
      </c>
      <c r="D39" s="21" t="s">
        <v>2</v>
      </c>
      <c r="E39" s="17" t="s">
        <v>2</v>
      </c>
    </row>
    <row r="40" spans="1:5" ht="15">
      <c r="A40" s="19" t="s">
        <v>35</v>
      </c>
      <c r="B40" s="17">
        <v>1700</v>
      </c>
      <c r="C40" s="17">
        <v>800</v>
      </c>
      <c r="D40" s="21">
        <v>55</v>
      </c>
      <c r="E40" s="17">
        <v>44000</v>
      </c>
    </row>
    <row r="41" spans="1:5" ht="15">
      <c r="A41" s="19" t="s">
        <v>36</v>
      </c>
      <c r="B41" s="15">
        <v>2800</v>
      </c>
      <c r="C41" s="15">
        <v>2000</v>
      </c>
      <c r="D41" s="22">
        <v>58.5</v>
      </c>
      <c r="E41" s="15">
        <v>117000</v>
      </c>
    </row>
    <row r="42" spans="1:5" ht="15">
      <c r="A42" s="19" t="s">
        <v>37</v>
      </c>
      <c r="B42" s="17" t="s">
        <v>2</v>
      </c>
      <c r="C42" s="17" t="s">
        <v>2</v>
      </c>
      <c r="D42" s="21" t="s">
        <v>2</v>
      </c>
      <c r="E42" s="17" t="s">
        <v>2</v>
      </c>
    </row>
    <row r="43" spans="1:5" ht="15">
      <c r="A43" s="19" t="s">
        <v>38</v>
      </c>
      <c r="B43" s="17">
        <v>2300</v>
      </c>
      <c r="C43" s="17">
        <v>1500</v>
      </c>
      <c r="D43" s="21">
        <v>63.3</v>
      </c>
      <c r="E43" s="17">
        <v>95000</v>
      </c>
    </row>
    <row r="44" spans="1:5" ht="15">
      <c r="A44" s="19" t="s">
        <v>39</v>
      </c>
      <c r="B44" s="17" t="s">
        <v>2</v>
      </c>
      <c r="C44" s="17" t="s">
        <v>2</v>
      </c>
      <c r="D44" s="21" t="s">
        <v>2</v>
      </c>
      <c r="E44" s="17" t="s">
        <v>2</v>
      </c>
    </row>
    <row r="45" spans="1:5" ht="15">
      <c r="A45" s="19" t="s">
        <v>40</v>
      </c>
      <c r="B45" s="15">
        <v>2000</v>
      </c>
      <c r="C45" s="15">
        <v>1200</v>
      </c>
      <c r="D45" s="22">
        <v>62.5</v>
      </c>
      <c r="E45" s="15">
        <v>75000</v>
      </c>
    </row>
    <row r="46" spans="1:5" ht="15">
      <c r="A46" s="20" t="s">
        <v>13</v>
      </c>
      <c r="B46" s="15">
        <v>5500</v>
      </c>
      <c r="C46" s="15">
        <v>3700</v>
      </c>
      <c r="D46" s="16">
        <v>49.7</v>
      </c>
      <c r="E46" s="15">
        <v>184000</v>
      </c>
    </row>
    <row r="47" spans="1:5" ht="15">
      <c r="A47" s="11"/>
      <c r="B47" s="15"/>
      <c r="C47" s="15"/>
      <c r="D47" s="16"/>
      <c r="E47" s="15"/>
    </row>
    <row r="48" spans="1:5" ht="15">
      <c r="A48" s="11" t="s">
        <v>41</v>
      </c>
      <c r="B48" s="15">
        <f>SUM(B49:B57)</f>
        <v>5900</v>
      </c>
      <c r="C48" s="15">
        <f>SUM(C49:C57)</f>
        <v>2300</v>
      </c>
      <c r="D48" s="16">
        <v>59.1</v>
      </c>
      <c r="E48" s="15">
        <f>SUM(E49:E57)</f>
        <v>136000</v>
      </c>
    </row>
    <row r="49" spans="1:5" ht="15">
      <c r="A49" s="19" t="s">
        <v>42</v>
      </c>
      <c r="B49" s="17" t="s">
        <v>2</v>
      </c>
      <c r="C49" s="17" t="s">
        <v>2</v>
      </c>
      <c r="D49" s="18" t="s">
        <v>2</v>
      </c>
      <c r="E49" s="17" t="s">
        <v>2</v>
      </c>
    </row>
    <row r="50" spans="1:5" ht="15">
      <c r="A50" s="19" t="s">
        <v>43</v>
      </c>
      <c r="B50" s="17" t="s">
        <v>2</v>
      </c>
      <c r="C50" s="17" t="s">
        <v>2</v>
      </c>
      <c r="D50" s="18" t="s">
        <v>2</v>
      </c>
      <c r="E50" s="17" t="s">
        <v>2</v>
      </c>
    </row>
    <row r="51" spans="1:5" ht="15">
      <c r="A51" s="19" t="s">
        <v>44</v>
      </c>
      <c r="B51" s="17">
        <v>1500</v>
      </c>
      <c r="C51" s="17">
        <v>1000</v>
      </c>
      <c r="D51" s="21">
        <v>59.5</v>
      </c>
      <c r="E51" s="17">
        <v>59500</v>
      </c>
    </row>
    <row r="52" spans="1:5" ht="15">
      <c r="A52" s="20" t="s">
        <v>45</v>
      </c>
      <c r="B52" s="17" t="s">
        <v>2</v>
      </c>
      <c r="C52" s="17" t="s">
        <v>2</v>
      </c>
      <c r="D52" s="18" t="s">
        <v>2</v>
      </c>
      <c r="E52" s="17" t="s">
        <v>2</v>
      </c>
    </row>
    <row r="53" spans="1:5" ht="15">
      <c r="A53" s="20" t="s">
        <v>46</v>
      </c>
      <c r="B53" s="17" t="s">
        <v>2</v>
      </c>
      <c r="C53" s="17" t="s">
        <v>2</v>
      </c>
      <c r="D53" s="18" t="s">
        <v>2</v>
      </c>
      <c r="E53" s="17" t="s">
        <v>2</v>
      </c>
    </row>
    <row r="54" spans="1:5" ht="15">
      <c r="A54" s="20" t="s">
        <v>47</v>
      </c>
      <c r="B54" s="17" t="s">
        <v>2</v>
      </c>
      <c r="C54" s="17" t="s">
        <v>2</v>
      </c>
      <c r="D54" s="18" t="s">
        <v>2</v>
      </c>
      <c r="E54" s="17" t="s">
        <v>2</v>
      </c>
    </row>
    <row r="55" spans="1:5" ht="15">
      <c r="A55" s="20" t="s">
        <v>48</v>
      </c>
      <c r="B55" s="17">
        <v>900</v>
      </c>
      <c r="C55" s="17">
        <v>300</v>
      </c>
      <c r="D55" s="21">
        <v>73.3</v>
      </c>
      <c r="E55" s="17">
        <v>22000</v>
      </c>
    </row>
    <row r="56" spans="1:5" ht="15">
      <c r="A56" s="20" t="s">
        <v>49</v>
      </c>
      <c r="B56" s="17" t="s">
        <v>2</v>
      </c>
      <c r="C56" s="17" t="s">
        <v>2</v>
      </c>
      <c r="D56" s="18" t="s">
        <v>2</v>
      </c>
      <c r="E56" s="17" t="s">
        <v>2</v>
      </c>
    </row>
    <row r="57" spans="1:5" ht="15">
      <c r="A57" s="20" t="s">
        <v>13</v>
      </c>
      <c r="B57" s="15">
        <v>3500</v>
      </c>
      <c r="C57" s="15">
        <v>1000</v>
      </c>
      <c r="D57" s="16">
        <v>54.5</v>
      </c>
      <c r="E57" s="15">
        <v>54500</v>
      </c>
    </row>
    <row r="58" spans="1:5" ht="15">
      <c r="A58" s="11"/>
      <c r="B58" s="15"/>
      <c r="C58" s="15"/>
      <c r="D58" s="16"/>
      <c r="E58" s="15"/>
    </row>
    <row r="59" spans="1:5" ht="15">
      <c r="A59" s="11" t="s">
        <v>50</v>
      </c>
      <c r="B59" s="15">
        <f>SUM(B60:B64)</f>
        <v>16500</v>
      </c>
      <c r="C59" s="15">
        <f>SUM(C60:C64)</f>
        <v>10400</v>
      </c>
      <c r="D59" s="16">
        <v>56.4</v>
      </c>
      <c r="E59" s="15">
        <f>SUM(E60:E64)</f>
        <v>587000</v>
      </c>
    </row>
    <row r="60" spans="1:5" ht="15">
      <c r="A60" s="19" t="s">
        <v>51</v>
      </c>
      <c r="B60" s="15">
        <v>2800</v>
      </c>
      <c r="C60" s="15">
        <v>2000</v>
      </c>
      <c r="D60" s="22">
        <v>36</v>
      </c>
      <c r="E60" s="15">
        <v>72000</v>
      </c>
    </row>
    <row r="61" spans="1:5" ht="15">
      <c r="A61" s="19" t="s">
        <v>52</v>
      </c>
      <c r="B61" s="17">
        <v>2900</v>
      </c>
      <c r="C61" s="17">
        <v>1800</v>
      </c>
      <c r="D61" s="21">
        <v>60</v>
      </c>
      <c r="E61" s="17">
        <v>108000</v>
      </c>
    </row>
    <row r="62" spans="1:5" ht="15">
      <c r="A62" s="19" t="s">
        <v>53</v>
      </c>
      <c r="B62" s="17">
        <v>1900</v>
      </c>
      <c r="C62" s="17">
        <v>700</v>
      </c>
      <c r="D62" s="21">
        <v>50</v>
      </c>
      <c r="E62" s="17">
        <v>35000</v>
      </c>
    </row>
    <row r="63" spans="1:5" ht="15">
      <c r="A63" s="20" t="s">
        <v>54</v>
      </c>
      <c r="B63" s="17">
        <v>8900</v>
      </c>
      <c r="C63" s="17">
        <v>5900</v>
      </c>
      <c r="D63" s="21">
        <v>63.1</v>
      </c>
      <c r="E63" s="17">
        <v>372000</v>
      </c>
    </row>
    <row r="64" spans="1:5" ht="15">
      <c r="A64" s="20" t="s">
        <v>13</v>
      </c>
      <c r="B64" s="17" t="s">
        <v>3</v>
      </c>
      <c r="C64" s="17" t="s">
        <v>3</v>
      </c>
      <c r="D64" s="18" t="s">
        <v>3</v>
      </c>
      <c r="E64" s="17" t="s">
        <v>3</v>
      </c>
    </row>
    <row r="65" spans="1:5" ht="15">
      <c r="A65" s="11"/>
      <c r="B65" s="15"/>
      <c r="C65" s="15"/>
      <c r="D65" s="16"/>
      <c r="E65" s="15"/>
    </row>
    <row r="66" spans="1:5" ht="15">
      <c r="A66" s="11" t="s">
        <v>55</v>
      </c>
      <c r="B66" s="15">
        <f>SUM(B67:B72)</f>
        <v>4400</v>
      </c>
      <c r="C66" s="15">
        <f>SUM(C67:C72)</f>
        <v>1900</v>
      </c>
      <c r="D66" s="16">
        <v>47.9</v>
      </c>
      <c r="E66" s="15">
        <f>SUM(E67:E72)</f>
        <v>91000</v>
      </c>
    </row>
    <row r="67" spans="1:5" ht="15">
      <c r="A67" s="19" t="s">
        <v>56</v>
      </c>
      <c r="B67" s="17">
        <v>600</v>
      </c>
      <c r="C67" s="17">
        <v>200</v>
      </c>
      <c r="D67" s="21">
        <v>42.5</v>
      </c>
      <c r="E67" s="17">
        <v>8500</v>
      </c>
    </row>
    <row r="68" spans="1:5" ht="15">
      <c r="A68" s="19" t="s">
        <v>57</v>
      </c>
      <c r="B68" s="17" t="s">
        <v>2</v>
      </c>
      <c r="C68" s="17" t="s">
        <v>2</v>
      </c>
      <c r="D68" s="21" t="s">
        <v>2</v>
      </c>
      <c r="E68" s="17" t="s">
        <v>2</v>
      </c>
    </row>
    <row r="69" spans="1:5" ht="15">
      <c r="A69" s="20" t="s">
        <v>58</v>
      </c>
      <c r="B69" s="17" t="s">
        <v>2</v>
      </c>
      <c r="C69" s="17" t="s">
        <v>2</v>
      </c>
      <c r="D69" s="18" t="s">
        <v>2</v>
      </c>
      <c r="E69" s="17" t="s">
        <v>2</v>
      </c>
    </row>
    <row r="70" spans="1:5" ht="15">
      <c r="A70" s="20" t="s">
        <v>59</v>
      </c>
      <c r="B70" s="17">
        <v>700</v>
      </c>
      <c r="C70" s="17">
        <v>500</v>
      </c>
      <c r="D70" s="21">
        <v>54</v>
      </c>
      <c r="E70" s="17">
        <v>27000</v>
      </c>
    </row>
    <row r="71" spans="1:5" ht="15">
      <c r="A71" s="20" t="s">
        <v>60</v>
      </c>
      <c r="B71" s="17">
        <v>2400</v>
      </c>
      <c r="C71" s="17">
        <v>700</v>
      </c>
      <c r="D71" s="21">
        <v>47.1</v>
      </c>
      <c r="E71" s="17">
        <v>33000</v>
      </c>
    </row>
    <row r="72" spans="1:5" ht="15">
      <c r="A72" s="20" t="s">
        <v>13</v>
      </c>
      <c r="B72" s="15">
        <v>700</v>
      </c>
      <c r="C72" s="15">
        <v>500</v>
      </c>
      <c r="D72" s="16">
        <v>45</v>
      </c>
      <c r="E72" s="15">
        <v>22500</v>
      </c>
    </row>
    <row r="73" spans="1:5" ht="15">
      <c r="A73" s="11"/>
      <c r="B73" s="15"/>
      <c r="C73" s="15"/>
      <c r="D73" s="16"/>
      <c r="E73" s="15"/>
    </row>
    <row r="74" spans="1:5" ht="15">
      <c r="A74" s="11" t="s">
        <v>61</v>
      </c>
      <c r="B74" s="15">
        <f>SUM(B75:B85)</f>
        <v>2000</v>
      </c>
      <c r="C74" s="15">
        <f>SUM(C75:C85)</f>
        <v>900</v>
      </c>
      <c r="D74" s="16">
        <v>42.2</v>
      </c>
      <c r="E74" s="15">
        <f>SUM(E75:E85)</f>
        <v>38000</v>
      </c>
    </row>
    <row r="75" spans="1:5" ht="15">
      <c r="A75" s="19" t="s">
        <v>62</v>
      </c>
      <c r="B75" s="17">
        <v>900</v>
      </c>
      <c r="C75" s="17">
        <v>300</v>
      </c>
      <c r="D75" s="21">
        <v>46.7</v>
      </c>
      <c r="E75" s="17">
        <v>14000</v>
      </c>
    </row>
    <row r="76" spans="1:5" ht="15">
      <c r="A76" s="19" t="s">
        <v>63</v>
      </c>
      <c r="B76" s="17" t="s">
        <v>2</v>
      </c>
      <c r="C76" s="17" t="s">
        <v>2</v>
      </c>
      <c r="D76" s="18" t="s">
        <v>2</v>
      </c>
      <c r="E76" s="17" t="s">
        <v>2</v>
      </c>
    </row>
    <row r="77" spans="1:5" ht="15">
      <c r="A77" s="19" t="s">
        <v>64</v>
      </c>
      <c r="B77" s="17" t="s">
        <v>2</v>
      </c>
      <c r="C77" s="17" t="s">
        <v>2</v>
      </c>
      <c r="D77" s="21" t="s">
        <v>2</v>
      </c>
      <c r="E77" s="17" t="s">
        <v>2</v>
      </c>
    </row>
    <row r="78" spans="1:5" ht="15">
      <c r="A78" s="19" t="s">
        <v>65</v>
      </c>
      <c r="B78" s="17" t="s">
        <v>2</v>
      </c>
      <c r="C78" s="17" t="s">
        <v>2</v>
      </c>
      <c r="D78" s="18" t="s">
        <v>2</v>
      </c>
      <c r="E78" s="17" t="s">
        <v>2</v>
      </c>
    </row>
    <row r="79" spans="1:5" ht="15">
      <c r="A79" s="19" t="s">
        <v>66</v>
      </c>
      <c r="B79" s="17" t="s">
        <v>2</v>
      </c>
      <c r="C79" s="18" t="s">
        <v>2</v>
      </c>
      <c r="D79" s="21" t="s">
        <v>2</v>
      </c>
      <c r="E79" s="17" t="s">
        <v>2</v>
      </c>
    </row>
    <row r="80" spans="1:5" ht="15">
      <c r="A80" s="20" t="s">
        <v>67</v>
      </c>
      <c r="B80" s="17" t="s">
        <v>2</v>
      </c>
      <c r="C80" s="17" t="s">
        <v>2</v>
      </c>
      <c r="D80" s="18" t="s">
        <v>2</v>
      </c>
      <c r="E80" s="17" t="s">
        <v>2</v>
      </c>
    </row>
    <row r="81" spans="1:5" ht="15">
      <c r="A81" s="20" t="s">
        <v>68</v>
      </c>
      <c r="B81" s="17" t="s">
        <v>2</v>
      </c>
      <c r="C81" s="17" t="s">
        <v>2</v>
      </c>
      <c r="D81" s="18" t="s">
        <v>2</v>
      </c>
      <c r="E81" s="17" t="s">
        <v>2</v>
      </c>
    </row>
    <row r="82" spans="1:5" ht="15">
      <c r="A82" s="20" t="s">
        <v>69</v>
      </c>
      <c r="B82" s="17" t="s">
        <v>2</v>
      </c>
      <c r="C82" s="17" t="s">
        <v>2</v>
      </c>
      <c r="D82" s="18" t="s">
        <v>2</v>
      </c>
      <c r="E82" s="17" t="s">
        <v>2</v>
      </c>
    </row>
    <row r="83" spans="1:5" ht="15">
      <c r="A83" s="20" t="s">
        <v>70</v>
      </c>
      <c r="B83" s="17" t="s">
        <v>2</v>
      </c>
      <c r="C83" s="17" t="s">
        <v>2</v>
      </c>
      <c r="D83" s="21" t="s">
        <v>2</v>
      </c>
      <c r="E83" s="17" t="s">
        <v>2</v>
      </c>
    </row>
    <row r="84" spans="1:5" ht="15">
      <c r="A84" s="20" t="s">
        <v>71</v>
      </c>
      <c r="B84" s="17" t="s">
        <v>2</v>
      </c>
      <c r="C84" s="17" t="s">
        <v>2</v>
      </c>
      <c r="D84" s="18" t="s">
        <v>2</v>
      </c>
      <c r="E84" s="17" t="s">
        <v>2</v>
      </c>
    </row>
    <row r="85" spans="1:5" ht="15">
      <c r="A85" s="20" t="s">
        <v>13</v>
      </c>
      <c r="B85" s="15">
        <v>1100</v>
      </c>
      <c r="C85" s="15">
        <v>600</v>
      </c>
      <c r="D85" s="16">
        <v>40</v>
      </c>
      <c r="E85" s="15">
        <v>24000</v>
      </c>
    </row>
    <row r="86" spans="1:5" ht="15">
      <c r="A86" s="11"/>
      <c r="B86" s="15"/>
      <c r="C86" s="15"/>
      <c r="D86" s="16"/>
      <c r="E86" s="15"/>
    </row>
    <row r="87" spans="1:5" ht="15">
      <c r="A87" s="11" t="s">
        <v>72</v>
      </c>
      <c r="B87" s="17" t="s">
        <v>3</v>
      </c>
      <c r="C87" s="17" t="s">
        <v>3</v>
      </c>
      <c r="D87" s="17" t="s">
        <v>3</v>
      </c>
      <c r="E87" s="17" t="s">
        <v>3</v>
      </c>
    </row>
    <row r="88" spans="1:5" ht="15">
      <c r="A88" s="20" t="s">
        <v>73</v>
      </c>
      <c r="B88" s="17" t="s">
        <v>2</v>
      </c>
      <c r="C88" s="17" t="s">
        <v>2</v>
      </c>
      <c r="D88" s="17" t="s">
        <v>2</v>
      </c>
      <c r="E88" s="17" t="s">
        <v>2</v>
      </c>
    </row>
    <row r="89" spans="1:5" ht="15">
      <c r="A89" s="20" t="s">
        <v>13</v>
      </c>
      <c r="B89" s="17" t="s">
        <v>3</v>
      </c>
      <c r="C89" s="17" t="s">
        <v>3</v>
      </c>
      <c r="D89" s="17" t="s">
        <v>3</v>
      </c>
      <c r="E89" s="17" t="s">
        <v>3</v>
      </c>
    </row>
    <row r="90" spans="1:5" ht="15">
      <c r="A90" s="11"/>
      <c r="B90" s="15"/>
      <c r="C90" s="15"/>
      <c r="D90" s="16"/>
      <c r="E90" s="15"/>
    </row>
    <row r="91" spans="1:5" ht="15">
      <c r="A91" s="19" t="s">
        <v>4</v>
      </c>
      <c r="B91" s="15">
        <v>4100</v>
      </c>
      <c r="C91" s="15">
        <v>1300</v>
      </c>
      <c r="D91" s="22">
        <v>60</v>
      </c>
      <c r="E91" s="15">
        <v>78000</v>
      </c>
    </row>
    <row r="92" spans="1:5" ht="15">
      <c r="A92" s="13"/>
      <c r="B92" s="25"/>
      <c r="C92" s="25"/>
      <c r="D92" s="25"/>
      <c r="E92" s="25"/>
    </row>
    <row r="93" ht="15">
      <c r="A93" s="11" t="s">
        <v>5</v>
      </c>
    </row>
    <row r="94" ht="15">
      <c r="A94" s="11" t="s">
        <v>6</v>
      </c>
    </row>
    <row r="95" ht="15">
      <c r="A95" s="11"/>
    </row>
    <row r="96" spans="1:6" ht="64.5" customHeight="1">
      <c r="A96" s="41" t="s">
        <v>82</v>
      </c>
      <c r="B96" s="41"/>
      <c r="C96" s="41"/>
      <c r="D96" s="41"/>
      <c r="E96" s="41"/>
      <c r="F96" s="41"/>
    </row>
    <row r="97" ht="15">
      <c r="A97" s="43" t="s">
        <v>176</v>
      </c>
    </row>
  </sheetData>
  <sheetProtection/>
  <mergeCells count="1">
    <mergeCell ref="A96:F96"/>
  </mergeCells>
  <hyperlinks>
    <hyperlink ref="A97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</cols>
  <sheetData>
    <row r="1" ht="20.25">
      <c r="A1" s="9" t="s">
        <v>74</v>
      </c>
    </row>
    <row r="2" ht="20.25">
      <c r="A2" s="9" t="s">
        <v>141</v>
      </c>
    </row>
    <row r="3" ht="15">
      <c r="A3" s="8" t="s">
        <v>0</v>
      </c>
    </row>
    <row r="4" spans="1:5" ht="28.5">
      <c r="A4" s="10" t="s">
        <v>163</v>
      </c>
      <c r="B4" s="26" t="s">
        <v>75</v>
      </c>
      <c r="C4" s="26" t="s">
        <v>77</v>
      </c>
      <c r="D4" s="26" t="s">
        <v>78</v>
      </c>
      <c r="E4" s="26" t="s">
        <v>79</v>
      </c>
    </row>
    <row r="5" spans="1:5" ht="15">
      <c r="A5" s="13"/>
      <c r="B5" s="11"/>
      <c r="C5" s="14"/>
      <c r="D5" s="11"/>
      <c r="E5" s="11"/>
    </row>
    <row r="6" spans="1:5" ht="15">
      <c r="A6" s="12" t="s">
        <v>1</v>
      </c>
      <c r="B6" s="23">
        <f>SUM(B7:B67)</f>
        <v>55000</v>
      </c>
      <c r="C6" s="23">
        <f>SUM(C7:C67)</f>
        <v>40000</v>
      </c>
      <c r="D6" s="22">
        <v>63</v>
      </c>
      <c r="E6" s="23">
        <f>SUM(E7:E67)</f>
        <v>2520000</v>
      </c>
    </row>
    <row r="7" spans="1:5" ht="15">
      <c r="A7" s="19" t="s">
        <v>83</v>
      </c>
      <c r="B7" s="17" t="s">
        <v>2</v>
      </c>
      <c r="C7" s="17" t="s">
        <v>2</v>
      </c>
      <c r="D7" s="21" t="s">
        <v>2</v>
      </c>
      <c r="E7" s="17" t="s">
        <v>2</v>
      </c>
    </row>
    <row r="8" spans="1:5" ht="15">
      <c r="A8" s="19" t="s">
        <v>84</v>
      </c>
      <c r="B8" s="15">
        <v>1900</v>
      </c>
      <c r="C8" s="15">
        <v>1250</v>
      </c>
      <c r="D8" s="22">
        <v>64.4</v>
      </c>
      <c r="E8" s="15">
        <v>80500</v>
      </c>
    </row>
    <row r="9" spans="1:5" ht="15">
      <c r="A9" s="19" t="s">
        <v>85</v>
      </c>
      <c r="B9" s="17" t="s">
        <v>2</v>
      </c>
      <c r="C9" s="17" t="s">
        <v>2</v>
      </c>
      <c r="D9" s="21" t="s">
        <v>2</v>
      </c>
      <c r="E9" s="17" t="s">
        <v>2</v>
      </c>
    </row>
    <row r="10" spans="1:5" ht="15">
      <c r="A10" s="19" t="s">
        <v>86</v>
      </c>
      <c r="B10" s="17" t="s">
        <v>2</v>
      </c>
      <c r="C10" s="17" t="s">
        <v>2</v>
      </c>
      <c r="D10" s="21" t="s">
        <v>2</v>
      </c>
      <c r="E10" s="17" t="s">
        <v>2</v>
      </c>
    </row>
    <row r="11" spans="1:5" ht="15">
      <c r="A11" s="19" t="s">
        <v>87</v>
      </c>
      <c r="B11" s="15">
        <v>2800</v>
      </c>
      <c r="C11" s="15">
        <v>2340</v>
      </c>
      <c r="D11" s="22">
        <v>62.4</v>
      </c>
      <c r="E11" s="15">
        <v>146000</v>
      </c>
    </row>
    <row r="12" spans="1:5" ht="15">
      <c r="A12" s="19" t="s">
        <v>88</v>
      </c>
      <c r="B12" s="17" t="s">
        <v>2</v>
      </c>
      <c r="C12" s="17" t="s">
        <v>2</v>
      </c>
      <c r="D12" s="21" t="s">
        <v>2</v>
      </c>
      <c r="E12" s="17" t="s">
        <v>2</v>
      </c>
    </row>
    <row r="13" spans="1:5" ht="15">
      <c r="A13" s="19" t="s">
        <v>89</v>
      </c>
      <c r="B13" s="17">
        <v>500</v>
      </c>
      <c r="C13" s="17">
        <v>280</v>
      </c>
      <c r="D13" s="21">
        <v>60.7</v>
      </c>
      <c r="E13" s="17">
        <v>17000</v>
      </c>
    </row>
    <row r="14" spans="1:5" ht="15">
      <c r="A14" s="19" t="s">
        <v>90</v>
      </c>
      <c r="B14" s="15">
        <v>1000</v>
      </c>
      <c r="C14" s="15">
        <v>450</v>
      </c>
      <c r="D14" s="22">
        <v>71.6</v>
      </c>
      <c r="E14" s="15">
        <v>32200</v>
      </c>
    </row>
    <row r="15" spans="1:5" ht="15">
      <c r="A15" s="19" t="s">
        <v>91</v>
      </c>
      <c r="B15" s="17" t="s">
        <v>2</v>
      </c>
      <c r="C15" s="17" t="s">
        <v>2</v>
      </c>
      <c r="D15" s="21" t="s">
        <v>2</v>
      </c>
      <c r="E15" s="17" t="s">
        <v>2</v>
      </c>
    </row>
    <row r="16" spans="1:5" ht="15">
      <c r="A16" s="19" t="s">
        <v>92</v>
      </c>
      <c r="B16" s="17" t="s">
        <v>2</v>
      </c>
      <c r="C16" s="17" t="s">
        <v>2</v>
      </c>
      <c r="D16" s="21" t="s">
        <v>2</v>
      </c>
      <c r="E16" s="17" t="s">
        <v>2</v>
      </c>
    </row>
    <row r="17" spans="1:5" ht="15">
      <c r="A17" s="19" t="s">
        <v>93</v>
      </c>
      <c r="B17" s="17" t="s">
        <v>2</v>
      </c>
      <c r="C17" s="17" t="s">
        <v>2</v>
      </c>
      <c r="D17" s="21" t="s">
        <v>2</v>
      </c>
      <c r="E17" s="17" t="s">
        <v>2</v>
      </c>
    </row>
    <row r="18" spans="1:5" ht="15">
      <c r="A18" s="19" t="s">
        <v>94</v>
      </c>
      <c r="B18" s="17" t="s">
        <v>2</v>
      </c>
      <c r="C18" s="17" t="s">
        <v>2</v>
      </c>
      <c r="D18" s="21" t="s">
        <v>2</v>
      </c>
      <c r="E18" s="17" t="s">
        <v>2</v>
      </c>
    </row>
    <row r="19" spans="1:5" ht="15">
      <c r="A19" s="19" t="s">
        <v>95</v>
      </c>
      <c r="B19" s="17" t="s">
        <v>2</v>
      </c>
      <c r="C19" s="17" t="s">
        <v>2</v>
      </c>
      <c r="D19" s="21" t="s">
        <v>2</v>
      </c>
      <c r="E19" s="17" t="s">
        <v>2</v>
      </c>
    </row>
    <row r="20" spans="1:5" ht="15">
      <c r="A20" s="19" t="s">
        <v>96</v>
      </c>
      <c r="B20" s="15">
        <v>2000</v>
      </c>
      <c r="C20" s="15">
        <v>1580</v>
      </c>
      <c r="D20" s="22">
        <v>61.3</v>
      </c>
      <c r="E20" s="15">
        <v>96900</v>
      </c>
    </row>
    <row r="21" spans="1:5" ht="15">
      <c r="A21" s="19" t="s">
        <v>97</v>
      </c>
      <c r="B21" s="17" t="s">
        <v>2</v>
      </c>
      <c r="C21" s="17" t="s">
        <v>2</v>
      </c>
      <c r="D21" s="21" t="s">
        <v>2</v>
      </c>
      <c r="E21" s="17" t="s">
        <v>2</v>
      </c>
    </row>
    <row r="22" spans="1:5" ht="15">
      <c r="A22" s="19" t="s">
        <v>98</v>
      </c>
      <c r="B22" s="17" t="s">
        <v>2</v>
      </c>
      <c r="C22" s="17" t="s">
        <v>2</v>
      </c>
      <c r="D22" s="21" t="s">
        <v>2</v>
      </c>
      <c r="E22" s="17" t="s">
        <v>2</v>
      </c>
    </row>
    <row r="23" spans="1:5" ht="15">
      <c r="A23" s="19" t="s">
        <v>99</v>
      </c>
      <c r="B23" s="17" t="s">
        <v>2</v>
      </c>
      <c r="C23" s="17" t="s">
        <v>2</v>
      </c>
      <c r="D23" s="21" t="s">
        <v>2</v>
      </c>
      <c r="E23" s="17" t="s">
        <v>2</v>
      </c>
    </row>
    <row r="24" spans="1:5" ht="15">
      <c r="A24" s="19" t="s">
        <v>100</v>
      </c>
      <c r="B24" s="17" t="s">
        <v>2</v>
      </c>
      <c r="C24" s="17" t="s">
        <v>2</v>
      </c>
      <c r="D24" s="21" t="s">
        <v>2</v>
      </c>
      <c r="E24" s="17" t="s">
        <v>2</v>
      </c>
    </row>
    <row r="25" spans="1:5" ht="15">
      <c r="A25" s="19" t="s">
        <v>101</v>
      </c>
      <c r="B25" s="17" t="s">
        <v>2</v>
      </c>
      <c r="C25" s="17" t="s">
        <v>2</v>
      </c>
      <c r="D25" s="21" t="s">
        <v>2</v>
      </c>
      <c r="E25" s="17" t="s">
        <v>2</v>
      </c>
    </row>
    <row r="26" spans="1:5" ht="15">
      <c r="A26" s="19" t="s">
        <v>102</v>
      </c>
      <c r="B26" s="17" t="s">
        <v>2</v>
      </c>
      <c r="C26" s="17" t="s">
        <v>2</v>
      </c>
      <c r="D26" s="21" t="s">
        <v>2</v>
      </c>
      <c r="E26" s="17" t="s">
        <v>2</v>
      </c>
    </row>
    <row r="27" spans="1:5" ht="15">
      <c r="A27" s="19" t="s">
        <v>103</v>
      </c>
      <c r="B27" s="17">
        <v>1800</v>
      </c>
      <c r="C27" s="17">
        <v>1440</v>
      </c>
      <c r="D27" s="21">
        <v>69.4</v>
      </c>
      <c r="E27" s="17">
        <v>100000</v>
      </c>
    </row>
    <row r="28" spans="1:5" ht="15">
      <c r="A28" s="19" t="s">
        <v>104</v>
      </c>
      <c r="B28" s="17" t="s">
        <v>2</v>
      </c>
      <c r="C28" s="17" t="s">
        <v>2</v>
      </c>
      <c r="D28" s="21" t="s">
        <v>2</v>
      </c>
      <c r="E28" s="17" t="s">
        <v>2</v>
      </c>
    </row>
    <row r="29" spans="1:5" ht="15">
      <c r="A29" s="19" t="s">
        <v>105</v>
      </c>
      <c r="B29" s="17" t="s">
        <v>2</v>
      </c>
      <c r="C29" s="17" t="s">
        <v>2</v>
      </c>
      <c r="D29" s="17" t="s">
        <v>2</v>
      </c>
      <c r="E29" s="17" t="s">
        <v>2</v>
      </c>
    </row>
    <row r="30" spans="1:5" ht="15">
      <c r="A30" s="19" t="s">
        <v>106</v>
      </c>
      <c r="B30" s="17" t="s">
        <v>2</v>
      </c>
      <c r="C30" s="17" t="s">
        <v>2</v>
      </c>
      <c r="D30" s="21" t="s">
        <v>2</v>
      </c>
      <c r="E30" s="17" t="s">
        <v>2</v>
      </c>
    </row>
    <row r="31" spans="1:5" ht="15">
      <c r="A31" s="19" t="s">
        <v>107</v>
      </c>
      <c r="B31" s="15">
        <v>2400</v>
      </c>
      <c r="C31" s="15">
        <v>2060</v>
      </c>
      <c r="D31" s="22">
        <v>60.2</v>
      </c>
      <c r="E31" s="15">
        <v>124000</v>
      </c>
    </row>
    <row r="32" spans="1:5" ht="15">
      <c r="A32" s="19" t="s">
        <v>108</v>
      </c>
      <c r="B32" s="17" t="s">
        <v>2</v>
      </c>
      <c r="C32" s="17" t="s">
        <v>2</v>
      </c>
      <c r="D32" s="21" t="s">
        <v>2</v>
      </c>
      <c r="E32" s="17" t="s">
        <v>2</v>
      </c>
    </row>
    <row r="33" spans="1:5" ht="15">
      <c r="A33" s="19" t="s">
        <v>109</v>
      </c>
      <c r="B33" s="17" t="s">
        <v>2</v>
      </c>
      <c r="C33" s="17" t="s">
        <v>2</v>
      </c>
      <c r="D33" s="21" t="s">
        <v>2</v>
      </c>
      <c r="E33" s="17" t="s">
        <v>2</v>
      </c>
    </row>
    <row r="34" spans="1:5" ht="15">
      <c r="A34" s="19" t="s">
        <v>110</v>
      </c>
      <c r="B34" s="17" t="s">
        <v>3</v>
      </c>
      <c r="C34" s="17" t="s">
        <v>3</v>
      </c>
      <c r="D34" s="21" t="s">
        <v>3</v>
      </c>
      <c r="E34" s="17" t="s">
        <v>3</v>
      </c>
    </row>
    <row r="35" spans="1:5" ht="15">
      <c r="A35" s="19" t="s">
        <v>111</v>
      </c>
      <c r="B35" s="15">
        <v>1600</v>
      </c>
      <c r="C35" s="15">
        <v>1550</v>
      </c>
      <c r="D35" s="22">
        <v>69</v>
      </c>
      <c r="E35" s="15">
        <v>107000</v>
      </c>
    </row>
    <row r="36" spans="1:5" ht="15">
      <c r="A36" s="19" t="s">
        <v>112</v>
      </c>
      <c r="B36" s="17">
        <v>2600</v>
      </c>
      <c r="C36" s="17">
        <v>1690</v>
      </c>
      <c r="D36" s="21">
        <v>47.3</v>
      </c>
      <c r="E36" s="17">
        <v>80000</v>
      </c>
    </row>
    <row r="37" spans="1:5" ht="15">
      <c r="A37" s="19" t="s">
        <v>113</v>
      </c>
      <c r="B37" s="17">
        <v>2100</v>
      </c>
      <c r="C37" s="17">
        <v>1320</v>
      </c>
      <c r="D37" s="21">
        <v>52.3</v>
      </c>
      <c r="E37" s="17">
        <v>69000</v>
      </c>
    </row>
    <row r="38" spans="1:5" ht="15">
      <c r="A38" s="19" t="s">
        <v>114</v>
      </c>
      <c r="B38" s="15">
        <v>1200</v>
      </c>
      <c r="C38" s="15">
        <v>500</v>
      </c>
      <c r="D38" s="22">
        <v>68.8</v>
      </c>
      <c r="E38" s="15">
        <v>34400</v>
      </c>
    </row>
    <row r="39" spans="1:5" ht="15">
      <c r="A39" s="19" t="s">
        <v>115</v>
      </c>
      <c r="B39" s="17" t="s">
        <v>2</v>
      </c>
      <c r="C39" s="18" t="s">
        <v>2</v>
      </c>
      <c r="D39" s="21" t="s">
        <v>2</v>
      </c>
      <c r="E39" s="17" t="s">
        <v>2</v>
      </c>
    </row>
    <row r="40" spans="1:5" ht="15">
      <c r="A40" s="19" t="s">
        <v>116</v>
      </c>
      <c r="B40" s="17" t="s">
        <v>2</v>
      </c>
      <c r="C40" s="17" t="s">
        <v>2</v>
      </c>
      <c r="D40" s="21" t="s">
        <v>2</v>
      </c>
      <c r="E40" s="17" t="s">
        <v>2</v>
      </c>
    </row>
    <row r="41" spans="1:5" ht="15">
      <c r="A41" s="19" t="s">
        <v>117</v>
      </c>
      <c r="B41" s="17" t="s">
        <v>2</v>
      </c>
      <c r="C41" s="17" t="s">
        <v>2</v>
      </c>
      <c r="D41" s="21" t="s">
        <v>2</v>
      </c>
      <c r="E41" s="17" t="s">
        <v>2</v>
      </c>
    </row>
    <row r="42" spans="1:5" ht="15">
      <c r="A42" s="19" t="s">
        <v>118</v>
      </c>
      <c r="B42" s="15">
        <v>1700</v>
      </c>
      <c r="C42" s="15">
        <v>1200</v>
      </c>
      <c r="D42" s="22">
        <v>59.4</v>
      </c>
      <c r="E42" s="15">
        <v>71300</v>
      </c>
    </row>
    <row r="43" spans="1:5" ht="15">
      <c r="A43" s="19" t="s">
        <v>119</v>
      </c>
      <c r="B43" s="17" t="s">
        <v>2</v>
      </c>
      <c r="C43" s="17" t="s">
        <v>2</v>
      </c>
      <c r="D43" s="21" t="s">
        <v>2</v>
      </c>
      <c r="E43" s="17" t="s">
        <v>2</v>
      </c>
    </row>
    <row r="44" spans="1:5" ht="15">
      <c r="A44" s="19" t="s">
        <v>120</v>
      </c>
      <c r="B44" s="17" t="s">
        <v>2</v>
      </c>
      <c r="C44" s="17" t="s">
        <v>2</v>
      </c>
      <c r="D44" s="21" t="s">
        <v>2</v>
      </c>
      <c r="E44" s="17" t="s">
        <v>2</v>
      </c>
    </row>
    <row r="45" spans="1:5" ht="15">
      <c r="A45" s="19" t="s">
        <v>121</v>
      </c>
      <c r="B45" s="17" t="s">
        <v>2</v>
      </c>
      <c r="C45" s="17" t="s">
        <v>2</v>
      </c>
      <c r="D45" s="21" t="s">
        <v>2</v>
      </c>
      <c r="E45" s="17" t="s">
        <v>2</v>
      </c>
    </row>
    <row r="46" spans="1:5" ht="15">
      <c r="A46" s="19" t="s">
        <v>122</v>
      </c>
      <c r="B46" s="17" t="s">
        <v>2</v>
      </c>
      <c r="C46" s="17" t="s">
        <v>2</v>
      </c>
      <c r="D46" s="21" t="s">
        <v>2</v>
      </c>
      <c r="E46" s="17" t="s">
        <v>2</v>
      </c>
    </row>
    <row r="47" spans="1:5" ht="15">
      <c r="A47" s="19" t="s">
        <v>123</v>
      </c>
      <c r="B47" s="17" t="s">
        <v>2</v>
      </c>
      <c r="C47" s="17" t="s">
        <v>2</v>
      </c>
      <c r="D47" s="21" t="s">
        <v>2</v>
      </c>
      <c r="E47" s="17" t="s">
        <v>2</v>
      </c>
    </row>
    <row r="48" spans="1:5" ht="15">
      <c r="A48" s="19" t="s">
        <v>124</v>
      </c>
      <c r="B48" s="17" t="s">
        <v>2</v>
      </c>
      <c r="C48" s="17" t="s">
        <v>2</v>
      </c>
      <c r="D48" s="21" t="s">
        <v>2</v>
      </c>
      <c r="E48" s="17" t="s">
        <v>2</v>
      </c>
    </row>
    <row r="49" spans="1:5" ht="15">
      <c r="A49" s="19" t="s">
        <v>125</v>
      </c>
      <c r="B49" s="17" t="s">
        <v>2</v>
      </c>
      <c r="C49" s="17" t="s">
        <v>2</v>
      </c>
      <c r="D49" s="21" t="s">
        <v>2</v>
      </c>
      <c r="E49" s="17" t="s">
        <v>2</v>
      </c>
    </row>
    <row r="50" spans="1:5" ht="15">
      <c r="A50" s="19" t="s">
        <v>126</v>
      </c>
      <c r="B50" s="17" t="s">
        <v>2</v>
      </c>
      <c r="C50" s="17" t="s">
        <v>2</v>
      </c>
      <c r="D50" s="21" t="s">
        <v>2</v>
      </c>
      <c r="E50" s="17" t="s">
        <v>2</v>
      </c>
    </row>
    <row r="51" spans="1:5" ht="15">
      <c r="A51" s="19" t="s">
        <v>127</v>
      </c>
      <c r="B51" s="15">
        <v>1300</v>
      </c>
      <c r="C51" s="15">
        <v>1250</v>
      </c>
      <c r="D51" s="22">
        <v>64.2</v>
      </c>
      <c r="E51" s="15">
        <v>80200</v>
      </c>
    </row>
    <row r="52" spans="1:5" ht="15">
      <c r="A52" s="19" t="s">
        <v>128</v>
      </c>
      <c r="B52" s="17">
        <v>6300</v>
      </c>
      <c r="C52" s="17">
        <v>5500</v>
      </c>
      <c r="D52" s="21">
        <v>68.2</v>
      </c>
      <c r="E52" s="17">
        <v>375000</v>
      </c>
    </row>
    <row r="53" spans="1:5" ht="15">
      <c r="A53" s="19" t="s">
        <v>129</v>
      </c>
      <c r="B53" s="17" t="s">
        <v>2</v>
      </c>
      <c r="C53" s="17" t="s">
        <v>2</v>
      </c>
      <c r="D53" s="21" t="s">
        <v>2</v>
      </c>
      <c r="E53" s="17" t="s">
        <v>2</v>
      </c>
    </row>
    <row r="54" spans="1:5" ht="15">
      <c r="A54" s="19" t="s">
        <v>130</v>
      </c>
      <c r="B54" s="17" t="s">
        <v>2</v>
      </c>
      <c r="C54" s="17" t="s">
        <v>2</v>
      </c>
      <c r="D54" s="21" t="s">
        <v>2</v>
      </c>
      <c r="E54" s="17" t="s">
        <v>2</v>
      </c>
    </row>
    <row r="55" spans="1:5" ht="15">
      <c r="A55" s="19" t="s">
        <v>131</v>
      </c>
      <c r="B55" s="17">
        <v>900</v>
      </c>
      <c r="C55" s="17">
        <v>560</v>
      </c>
      <c r="D55" s="21">
        <v>67.7</v>
      </c>
      <c r="E55" s="17">
        <v>37900</v>
      </c>
    </row>
    <row r="56" spans="1:5" ht="15">
      <c r="A56" s="19" t="s">
        <v>132</v>
      </c>
      <c r="B56" s="17">
        <v>1400</v>
      </c>
      <c r="C56" s="17">
        <v>800</v>
      </c>
      <c r="D56" s="21">
        <v>64.4</v>
      </c>
      <c r="E56" s="17">
        <v>51500</v>
      </c>
    </row>
    <row r="57" spans="1:5" ht="15">
      <c r="A57" s="19" t="s">
        <v>133</v>
      </c>
      <c r="B57" s="17" t="s">
        <v>2</v>
      </c>
      <c r="C57" s="17" t="s">
        <v>2</v>
      </c>
      <c r="D57" s="21" t="s">
        <v>2</v>
      </c>
      <c r="E57" s="17" t="s">
        <v>2</v>
      </c>
    </row>
    <row r="58" spans="1:5" ht="15">
      <c r="A58" s="19" t="s">
        <v>134</v>
      </c>
      <c r="B58" s="17" t="s">
        <v>2</v>
      </c>
      <c r="C58" s="17" t="s">
        <v>2</v>
      </c>
      <c r="D58" s="21" t="s">
        <v>2</v>
      </c>
      <c r="E58" s="17" t="s">
        <v>2</v>
      </c>
    </row>
    <row r="59" spans="1:5" ht="15">
      <c r="A59" s="19" t="s">
        <v>135</v>
      </c>
      <c r="B59" s="17" t="s">
        <v>2</v>
      </c>
      <c r="C59" s="17" t="s">
        <v>2</v>
      </c>
      <c r="D59" s="21" t="s">
        <v>2</v>
      </c>
      <c r="E59" s="17" t="s">
        <v>2</v>
      </c>
    </row>
    <row r="60" spans="1:5" ht="15">
      <c r="A60" s="19" t="s">
        <v>136</v>
      </c>
      <c r="B60" s="17" t="s">
        <v>2</v>
      </c>
      <c r="C60" s="17" t="s">
        <v>2</v>
      </c>
      <c r="D60" s="21" t="s">
        <v>2</v>
      </c>
      <c r="E60" s="17" t="s">
        <v>2</v>
      </c>
    </row>
    <row r="61" spans="1:5" ht="15">
      <c r="A61" s="19" t="s">
        <v>137</v>
      </c>
      <c r="B61" s="17" t="s">
        <v>2</v>
      </c>
      <c r="C61" s="17" t="s">
        <v>2</v>
      </c>
      <c r="D61" s="21" t="s">
        <v>2</v>
      </c>
      <c r="E61" s="17" t="s">
        <v>2</v>
      </c>
    </row>
    <row r="62" spans="1:5" ht="15">
      <c r="A62" s="19" t="s">
        <v>138</v>
      </c>
      <c r="B62" s="17" t="s">
        <v>2</v>
      </c>
      <c r="C62" s="17" t="s">
        <v>2</v>
      </c>
      <c r="D62" s="17" t="s">
        <v>2</v>
      </c>
      <c r="E62" s="17" t="s">
        <v>2</v>
      </c>
    </row>
    <row r="63" spans="1:5" ht="15">
      <c r="A63" s="19" t="s">
        <v>139</v>
      </c>
      <c r="B63" s="15">
        <v>700</v>
      </c>
      <c r="C63" s="15">
        <v>660</v>
      </c>
      <c r="D63" s="22">
        <v>54.4</v>
      </c>
      <c r="E63" s="15">
        <v>35900</v>
      </c>
    </row>
    <row r="64" spans="1:5" ht="15">
      <c r="A64" s="19"/>
      <c r="B64" s="15"/>
      <c r="C64" s="15"/>
      <c r="D64" s="22"/>
      <c r="E64" s="15"/>
    </row>
    <row r="65" spans="1:5" ht="15">
      <c r="A65" s="19" t="s">
        <v>140</v>
      </c>
      <c r="B65" s="15">
        <f>1300+5700+1700+2800+800+2500</f>
        <v>14800</v>
      </c>
      <c r="C65" s="15">
        <f>920+4960+1000+1850+260+1840</f>
        <v>10830</v>
      </c>
      <c r="D65" s="22">
        <f>+(85.9+66.3+67.5+55.9+67.7+52.2)/6</f>
        <v>65.91666666666666</v>
      </c>
      <c r="E65" s="15">
        <f>79000+328600+67500+103500+17600+96000</f>
        <v>692200</v>
      </c>
    </row>
    <row r="66" spans="1:5" ht="15">
      <c r="A66" s="19"/>
      <c r="B66" s="15"/>
      <c r="C66" s="15"/>
      <c r="D66" s="22"/>
      <c r="E66" s="15"/>
    </row>
    <row r="67" spans="1:5" ht="15">
      <c r="A67" s="19" t="s">
        <v>4</v>
      </c>
      <c r="B67" s="15">
        <v>8000</v>
      </c>
      <c r="C67" s="15">
        <v>4740</v>
      </c>
      <c r="D67" s="22">
        <v>61</v>
      </c>
      <c r="E67" s="15">
        <v>289000</v>
      </c>
    </row>
    <row r="68" spans="1:5" ht="15">
      <c r="A68" s="13"/>
      <c r="B68" s="25"/>
      <c r="C68" s="25"/>
      <c r="D68" s="25"/>
      <c r="E68" s="25"/>
    </row>
    <row r="69" spans="1:5" ht="15">
      <c r="A69" s="11" t="s">
        <v>5</v>
      </c>
      <c r="B69" s="23"/>
      <c r="C69" s="23"/>
      <c r="D69" s="15"/>
      <c r="E69" s="15"/>
    </row>
    <row r="70" spans="1:5" ht="15">
      <c r="A70" s="11" t="s">
        <v>6</v>
      </c>
      <c r="B70" s="15"/>
      <c r="C70" s="15"/>
      <c r="D70" s="15"/>
      <c r="E70" s="15"/>
    </row>
    <row r="71" spans="1:5" ht="15">
      <c r="A71" s="11"/>
      <c r="B71" s="15"/>
      <c r="C71" s="15"/>
      <c r="D71" s="15"/>
      <c r="E71" s="15"/>
    </row>
    <row r="72" spans="1:6" ht="60.75" customHeight="1">
      <c r="A72" s="41" t="s">
        <v>143</v>
      </c>
      <c r="B72" s="41"/>
      <c r="C72" s="41"/>
      <c r="D72" s="41"/>
      <c r="E72" s="41"/>
      <c r="F72" s="41"/>
    </row>
    <row r="73" spans="1:5" ht="15">
      <c r="A73" s="43" t="s">
        <v>176</v>
      </c>
      <c r="B73" s="15"/>
      <c r="C73" s="15"/>
      <c r="D73" s="23"/>
      <c r="E73" s="15"/>
    </row>
    <row r="74" spans="1:5" ht="15">
      <c r="A74" s="12" t="s">
        <v>142</v>
      </c>
      <c r="B74" s="23"/>
      <c r="C74" s="23"/>
      <c r="D74" s="23"/>
      <c r="E74" s="15"/>
    </row>
    <row r="75" spans="1:5" ht="15">
      <c r="A75" s="12"/>
      <c r="B75" s="23"/>
      <c r="C75" s="23"/>
      <c r="D75" s="23"/>
      <c r="E75" s="15"/>
    </row>
    <row r="76" spans="1:5" ht="15">
      <c r="A76" s="11"/>
      <c r="B76" s="15"/>
      <c r="C76" s="15"/>
      <c r="D76" s="15"/>
      <c r="E76" s="15"/>
    </row>
    <row r="77" spans="1:5" ht="15">
      <c r="A77" s="11"/>
      <c r="B77" s="15"/>
      <c r="C77" s="15"/>
      <c r="D77" s="15"/>
      <c r="E77" s="15"/>
    </row>
    <row r="78" spans="1:5" ht="15">
      <c r="A78" s="11"/>
      <c r="B78" s="15"/>
      <c r="C78" s="15"/>
      <c r="D78" s="15"/>
      <c r="E78" s="15"/>
    </row>
    <row r="79" spans="1:5" ht="15">
      <c r="A79" s="11"/>
      <c r="B79" s="15"/>
      <c r="C79" s="15"/>
      <c r="D79" s="15"/>
      <c r="E79" s="15"/>
    </row>
    <row r="80" spans="1:4" ht="15">
      <c r="A80" s="27"/>
      <c r="D80" s="15"/>
    </row>
    <row r="81" spans="1:4" ht="15">
      <c r="A81" s="27"/>
      <c r="D81" s="15"/>
    </row>
    <row r="82" ht="15">
      <c r="A82" s="27"/>
    </row>
    <row r="83" ht="15">
      <c r="A83" s="27"/>
    </row>
    <row r="84" ht="15">
      <c r="A84" s="27"/>
    </row>
    <row r="85" ht="15">
      <c r="A85" s="27"/>
    </row>
    <row r="86" ht="15">
      <c r="A86" s="27"/>
    </row>
    <row r="87" ht="15">
      <c r="A87" s="27"/>
    </row>
    <row r="88" ht="15">
      <c r="A88" s="27"/>
    </row>
    <row r="89" ht="15">
      <c r="A89" s="27"/>
    </row>
    <row r="90" ht="15">
      <c r="A90" s="27"/>
    </row>
    <row r="91" ht="15">
      <c r="A91" s="27"/>
    </row>
    <row r="92" ht="15">
      <c r="A92" s="27"/>
    </row>
    <row r="93" ht="15">
      <c r="A93" s="27"/>
    </row>
    <row r="94" ht="15">
      <c r="A94" s="27"/>
    </row>
    <row r="95" ht="15">
      <c r="A95" s="27"/>
    </row>
    <row r="96" ht="15">
      <c r="A96" s="27"/>
    </row>
    <row r="97" ht="15">
      <c r="A97" s="27"/>
    </row>
    <row r="98" ht="15">
      <c r="A98" s="27"/>
    </row>
    <row r="99" ht="15">
      <c r="A99" s="27"/>
    </row>
    <row r="100" ht="15">
      <c r="A100" s="27"/>
    </row>
    <row r="101" ht="15">
      <c r="A101" s="27"/>
    </row>
    <row r="102" ht="15">
      <c r="A102" s="27"/>
    </row>
    <row r="103" ht="15">
      <c r="A103" s="27"/>
    </row>
  </sheetData>
  <sheetProtection/>
  <mergeCells count="1">
    <mergeCell ref="A72:F72"/>
  </mergeCells>
  <hyperlinks>
    <hyperlink ref="A73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</cols>
  <sheetData>
    <row r="1" ht="20.25">
      <c r="A1" s="9" t="s">
        <v>74</v>
      </c>
    </row>
    <row r="2" ht="20.25">
      <c r="A2" s="9" t="s">
        <v>144</v>
      </c>
    </row>
    <row r="3" ht="15">
      <c r="A3" s="8" t="s">
        <v>0</v>
      </c>
    </row>
    <row r="4" spans="1:5" ht="28.5">
      <c r="A4" s="10" t="s">
        <v>163</v>
      </c>
      <c r="B4" s="26" t="s">
        <v>75</v>
      </c>
      <c r="C4" s="26" t="s">
        <v>77</v>
      </c>
      <c r="D4" s="26" t="s">
        <v>78</v>
      </c>
      <c r="E4" s="26" t="s">
        <v>79</v>
      </c>
    </row>
    <row r="5" spans="1:5" ht="15">
      <c r="A5" s="13"/>
      <c r="B5" s="11"/>
      <c r="C5" s="14"/>
      <c r="D5" s="11"/>
      <c r="E5" s="11"/>
    </row>
    <row r="6" spans="1:5" ht="15">
      <c r="A6" s="12" t="s">
        <v>1</v>
      </c>
      <c r="B6" s="23">
        <f>SUM(B7:B67)</f>
        <v>75000</v>
      </c>
      <c r="C6" s="23">
        <f>SUM(C7:C67)</f>
        <v>46000</v>
      </c>
      <c r="D6" s="22">
        <v>67</v>
      </c>
      <c r="E6" s="23">
        <f>SUM(E7:E67)</f>
        <v>3082000</v>
      </c>
    </row>
    <row r="7" spans="1:5" ht="15">
      <c r="A7" s="19" t="s">
        <v>83</v>
      </c>
      <c r="B7" s="17" t="s">
        <v>2</v>
      </c>
      <c r="C7" s="17" t="s">
        <v>2</v>
      </c>
      <c r="D7" s="21" t="s">
        <v>2</v>
      </c>
      <c r="E7" s="17" t="s">
        <v>2</v>
      </c>
    </row>
    <row r="8" spans="1:5" ht="15">
      <c r="A8" s="19" t="s">
        <v>84</v>
      </c>
      <c r="B8" s="15">
        <v>2400</v>
      </c>
      <c r="C8" s="15">
        <v>1510</v>
      </c>
      <c r="D8" s="22">
        <v>54.7</v>
      </c>
      <c r="E8" s="15">
        <v>82600</v>
      </c>
    </row>
    <row r="9" spans="1:5" ht="15">
      <c r="A9" s="19" t="s">
        <v>85</v>
      </c>
      <c r="B9" s="17" t="s">
        <v>2</v>
      </c>
      <c r="C9" s="17" t="s">
        <v>2</v>
      </c>
      <c r="D9" s="21" t="s">
        <v>2</v>
      </c>
      <c r="E9" s="17" t="s">
        <v>2</v>
      </c>
    </row>
    <row r="10" spans="1:5" ht="15">
      <c r="A10" s="19" t="s">
        <v>86</v>
      </c>
      <c r="B10" s="17">
        <v>2600</v>
      </c>
      <c r="C10" s="17">
        <v>1520</v>
      </c>
      <c r="D10" s="21">
        <v>71.7</v>
      </c>
      <c r="E10" s="17">
        <v>109000</v>
      </c>
    </row>
    <row r="11" spans="1:5" ht="15">
      <c r="A11" s="19" t="s">
        <v>87</v>
      </c>
      <c r="B11" s="15">
        <v>2200</v>
      </c>
      <c r="C11" s="15">
        <v>1980</v>
      </c>
      <c r="D11" s="22">
        <v>74.2</v>
      </c>
      <c r="E11" s="15">
        <v>147000</v>
      </c>
    </row>
    <row r="12" spans="1:5" ht="15">
      <c r="A12" s="19" t="s">
        <v>88</v>
      </c>
      <c r="B12" s="15">
        <v>1600</v>
      </c>
      <c r="C12" s="15">
        <v>1000</v>
      </c>
      <c r="D12" s="22">
        <v>61.4</v>
      </c>
      <c r="E12" s="15">
        <v>61400</v>
      </c>
    </row>
    <row r="13" spans="1:5" ht="15">
      <c r="A13" s="19" t="s">
        <v>89</v>
      </c>
      <c r="B13" s="17" t="s">
        <v>2</v>
      </c>
      <c r="C13" s="17" t="s">
        <v>2</v>
      </c>
      <c r="D13" s="21" t="s">
        <v>2</v>
      </c>
      <c r="E13" s="17" t="s">
        <v>2</v>
      </c>
    </row>
    <row r="14" spans="1:5" ht="15">
      <c r="A14" s="19" t="s">
        <v>90</v>
      </c>
      <c r="B14" s="17" t="s">
        <v>2</v>
      </c>
      <c r="C14" s="17" t="s">
        <v>2</v>
      </c>
      <c r="D14" s="17" t="s">
        <v>2</v>
      </c>
      <c r="E14" s="17" t="s">
        <v>2</v>
      </c>
    </row>
    <row r="15" spans="1:5" ht="15">
      <c r="A15" s="19" t="s">
        <v>91</v>
      </c>
      <c r="B15" s="17" t="s">
        <v>2</v>
      </c>
      <c r="C15" s="17" t="s">
        <v>2</v>
      </c>
      <c r="D15" s="21" t="s">
        <v>2</v>
      </c>
      <c r="E15" s="17" t="s">
        <v>2</v>
      </c>
    </row>
    <row r="16" spans="1:5" ht="15">
      <c r="A16" s="19" t="s">
        <v>92</v>
      </c>
      <c r="B16" s="17" t="s">
        <v>2</v>
      </c>
      <c r="C16" s="17" t="s">
        <v>2</v>
      </c>
      <c r="D16" s="21" t="s">
        <v>2</v>
      </c>
      <c r="E16" s="17" t="s">
        <v>2</v>
      </c>
    </row>
    <row r="17" spans="1:5" ht="15">
      <c r="A17" s="19" t="s">
        <v>93</v>
      </c>
      <c r="B17" s="17">
        <v>1800</v>
      </c>
      <c r="C17" s="17">
        <v>770</v>
      </c>
      <c r="D17" s="21">
        <v>58.4</v>
      </c>
      <c r="E17" s="17">
        <v>45000</v>
      </c>
    </row>
    <row r="18" spans="1:5" ht="15">
      <c r="A18" s="19" t="s">
        <v>94</v>
      </c>
      <c r="B18" s="17" t="s">
        <v>2</v>
      </c>
      <c r="C18" s="17" t="s">
        <v>2</v>
      </c>
      <c r="D18" s="21" t="s">
        <v>2</v>
      </c>
      <c r="E18" s="17" t="s">
        <v>2</v>
      </c>
    </row>
    <row r="19" spans="1:5" ht="15">
      <c r="A19" s="19" t="s">
        <v>95</v>
      </c>
      <c r="B19" s="17" t="s">
        <v>2</v>
      </c>
      <c r="C19" s="17" t="s">
        <v>2</v>
      </c>
      <c r="D19" s="21" t="s">
        <v>2</v>
      </c>
      <c r="E19" s="17" t="s">
        <v>2</v>
      </c>
    </row>
    <row r="20" spans="1:5" ht="15">
      <c r="A20" s="19" t="s">
        <v>96</v>
      </c>
      <c r="B20" s="15">
        <v>4200</v>
      </c>
      <c r="C20" s="15">
        <v>2300</v>
      </c>
      <c r="D20" s="22">
        <v>56.1</v>
      </c>
      <c r="E20" s="15">
        <v>129000</v>
      </c>
    </row>
    <row r="21" spans="1:5" ht="15">
      <c r="A21" s="19" t="s">
        <v>97</v>
      </c>
      <c r="B21" s="17" t="s">
        <v>2</v>
      </c>
      <c r="C21" s="17" t="s">
        <v>2</v>
      </c>
      <c r="D21" s="21" t="s">
        <v>2</v>
      </c>
      <c r="E21" s="17" t="s">
        <v>2</v>
      </c>
    </row>
    <row r="22" spans="1:5" ht="15">
      <c r="A22" s="19" t="s">
        <v>98</v>
      </c>
      <c r="B22" s="17" t="s">
        <v>2</v>
      </c>
      <c r="C22" s="17" t="s">
        <v>2</v>
      </c>
      <c r="D22" s="21" t="s">
        <v>2</v>
      </c>
      <c r="E22" s="17" t="s">
        <v>2</v>
      </c>
    </row>
    <row r="23" spans="1:5" ht="15">
      <c r="A23" s="19" t="s">
        <v>99</v>
      </c>
      <c r="B23" s="17" t="s">
        <v>2</v>
      </c>
      <c r="C23" s="17" t="s">
        <v>2</v>
      </c>
      <c r="D23" s="21" t="s">
        <v>2</v>
      </c>
      <c r="E23" s="17" t="s">
        <v>2</v>
      </c>
    </row>
    <row r="24" spans="1:5" ht="15">
      <c r="A24" s="19" t="s">
        <v>100</v>
      </c>
      <c r="B24" s="17" t="s">
        <v>2</v>
      </c>
      <c r="C24" s="17" t="s">
        <v>2</v>
      </c>
      <c r="D24" s="21" t="s">
        <v>2</v>
      </c>
      <c r="E24" s="17" t="s">
        <v>2</v>
      </c>
    </row>
    <row r="25" spans="1:5" ht="15">
      <c r="A25" s="19" t="s">
        <v>101</v>
      </c>
      <c r="B25" s="17" t="s">
        <v>2</v>
      </c>
      <c r="C25" s="17" t="s">
        <v>2</v>
      </c>
      <c r="D25" s="21" t="s">
        <v>2</v>
      </c>
      <c r="E25" s="17" t="s">
        <v>2</v>
      </c>
    </row>
    <row r="26" spans="1:5" ht="15">
      <c r="A26" s="19" t="s">
        <v>102</v>
      </c>
      <c r="B26" s="17" t="s">
        <v>2</v>
      </c>
      <c r="C26" s="17" t="s">
        <v>2</v>
      </c>
      <c r="D26" s="21" t="s">
        <v>2</v>
      </c>
      <c r="E26" s="17" t="s">
        <v>2</v>
      </c>
    </row>
    <row r="27" spans="1:5" ht="15">
      <c r="A27" s="19" t="s">
        <v>103</v>
      </c>
      <c r="B27" s="15">
        <v>1900</v>
      </c>
      <c r="C27" s="15">
        <v>630</v>
      </c>
      <c r="D27" s="22">
        <v>72.5</v>
      </c>
      <c r="E27" s="15">
        <v>45700</v>
      </c>
    </row>
    <row r="28" spans="1:5" ht="15">
      <c r="A28" s="19" t="s">
        <v>104</v>
      </c>
      <c r="B28" s="15">
        <v>2500</v>
      </c>
      <c r="C28" s="15">
        <v>670</v>
      </c>
      <c r="D28" s="22">
        <v>73.4</v>
      </c>
      <c r="E28" s="15">
        <v>49200</v>
      </c>
    </row>
    <row r="29" spans="1:5" ht="15">
      <c r="A29" s="19" t="s">
        <v>105</v>
      </c>
      <c r="B29" s="17">
        <v>700</v>
      </c>
      <c r="C29" s="17">
        <v>500</v>
      </c>
      <c r="D29" s="21">
        <v>72.6</v>
      </c>
      <c r="E29" s="17">
        <v>36300</v>
      </c>
    </row>
    <row r="30" spans="1:5" ht="15">
      <c r="A30" s="19" t="s">
        <v>106</v>
      </c>
      <c r="B30" s="17" t="s">
        <v>2</v>
      </c>
      <c r="C30" s="17" t="s">
        <v>2</v>
      </c>
      <c r="D30" s="21" t="s">
        <v>2</v>
      </c>
      <c r="E30" s="17" t="s">
        <v>2</v>
      </c>
    </row>
    <row r="31" spans="1:5" ht="15">
      <c r="A31" s="19" t="s">
        <v>107</v>
      </c>
      <c r="B31" s="15">
        <v>3200</v>
      </c>
      <c r="C31" s="15">
        <v>1900</v>
      </c>
      <c r="D31" s="22">
        <v>56.3</v>
      </c>
      <c r="E31" s="15">
        <v>107000</v>
      </c>
    </row>
    <row r="32" spans="1:5" ht="15">
      <c r="A32" s="19" t="s">
        <v>108</v>
      </c>
      <c r="B32" s="17" t="s">
        <v>2</v>
      </c>
      <c r="C32" s="17" t="s">
        <v>2</v>
      </c>
      <c r="D32" s="21" t="s">
        <v>2</v>
      </c>
      <c r="E32" s="17" t="s">
        <v>2</v>
      </c>
    </row>
    <row r="33" spans="1:5" ht="15">
      <c r="A33" s="19" t="s">
        <v>109</v>
      </c>
      <c r="B33" s="17" t="s">
        <v>2</v>
      </c>
      <c r="C33" s="17" t="s">
        <v>2</v>
      </c>
      <c r="D33" s="21" t="s">
        <v>2</v>
      </c>
      <c r="E33" s="17" t="s">
        <v>2</v>
      </c>
    </row>
    <row r="34" spans="1:5" ht="15">
      <c r="A34" s="19" t="s">
        <v>110</v>
      </c>
      <c r="B34" s="17" t="s">
        <v>3</v>
      </c>
      <c r="C34" s="17" t="s">
        <v>3</v>
      </c>
      <c r="D34" s="21" t="s">
        <v>3</v>
      </c>
      <c r="E34" s="17" t="s">
        <v>3</v>
      </c>
    </row>
    <row r="35" spans="1:5" ht="15">
      <c r="A35" s="19" t="s">
        <v>111</v>
      </c>
      <c r="B35" s="15">
        <v>3200</v>
      </c>
      <c r="C35" s="15">
        <v>3100</v>
      </c>
      <c r="D35" s="22">
        <v>65.5</v>
      </c>
      <c r="E35" s="15">
        <v>203000</v>
      </c>
    </row>
    <row r="36" spans="1:5" ht="15">
      <c r="A36" s="19" t="s">
        <v>112</v>
      </c>
      <c r="B36" s="17">
        <v>3300</v>
      </c>
      <c r="C36" s="17">
        <v>1800</v>
      </c>
      <c r="D36" s="21">
        <v>67.8</v>
      </c>
      <c r="E36" s="17">
        <v>122000</v>
      </c>
    </row>
    <row r="37" spans="1:5" ht="15">
      <c r="A37" s="19" t="s">
        <v>113</v>
      </c>
      <c r="B37" s="15">
        <v>3100</v>
      </c>
      <c r="C37" s="15">
        <v>1400</v>
      </c>
      <c r="D37" s="22">
        <v>68.6</v>
      </c>
      <c r="E37" s="15">
        <v>96000</v>
      </c>
    </row>
    <row r="38" spans="1:5" ht="15">
      <c r="A38" s="19" t="s">
        <v>114</v>
      </c>
      <c r="B38" s="15">
        <v>1900</v>
      </c>
      <c r="C38" s="15">
        <v>1800</v>
      </c>
      <c r="D38" s="22">
        <v>51.9</v>
      </c>
      <c r="E38" s="15">
        <v>93500</v>
      </c>
    </row>
    <row r="39" spans="1:5" ht="15">
      <c r="A39" s="19" t="s">
        <v>115</v>
      </c>
      <c r="B39" s="17" t="s">
        <v>2</v>
      </c>
      <c r="C39" s="17" t="s">
        <v>2</v>
      </c>
      <c r="D39" s="21" t="s">
        <v>2</v>
      </c>
      <c r="E39" s="17" t="s">
        <v>2</v>
      </c>
    </row>
    <row r="40" spans="1:5" ht="15">
      <c r="A40" s="19" t="s">
        <v>116</v>
      </c>
      <c r="B40" s="17" t="s">
        <v>2</v>
      </c>
      <c r="C40" s="17" t="s">
        <v>2</v>
      </c>
      <c r="D40" s="21" t="s">
        <v>2</v>
      </c>
      <c r="E40" s="17" t="s">
        <v>2</v>
      </c>
    </row>
    <row r="41" spans="1:5" ht="15">
      <c r="A41" s="19" t="s">
        <v>117</v>
      </c>
      <c r="B41" s="17" t="s">
        <v>2</v>
      </c>
      <c r="C41" s="17" t="s">
        <v>2</v>
      </c>
      <c r="D41" s="21" t="s">
        <v>2</v>
      </c>
      <c r="E41" s="17" t="s">
        <v>2</v>
      </c>
    </row>
    <row r="42" spans="1:5" ht="15">
      <c r="A42" s="19" t="s">
        <v>118</v>
      </c>
      <c r="B42" s="17" t="s">
        <v>2</v>
      </c>
      <c r="C42" s="17" t="s">
        <v>2</v>
      </c>
      <c r="D42" s="17" t="s">
        <v>2</v>
      </c>
      <c r="E42" s="17" t="s">
        <v>2</v>
      </c>
    </row>
    <row r="43" spans="1:5" ht="15">
      <c r="A43" s="19" t="s">
        <v>119</v>
      </c>
      <c r="B43" s="17" t="s">
        <v>2</v>
      </c>
      <c r="C43" s="17" t="s">
        <v>2</v>
      </c>
      <c r="D43" s="21" t="s">
        <v>2</v>
      </c>
      <c r="E43" s="17" t="s">
        <v>2</v>
      </c>
    </row>
    <row r="44" spans="1:5" ht="15">
      <c r="A44" s="19" t="s">
        <v>120</v>
      </c>
      <c r="B44" s="17" t="s">
        <v>2</v>
      </c>
      <c r="C44" s="17" t="s">
        <v>2</v>
      </c>
      <c r="D44" s="21" t="s">
        <v>2</v>
      </c>
      <c r="E44" s="17" t="s">
        <v>2</v>
      </c>
    </row>
    <row r="45" spans="1:5" ht="15">
      <c r="A45" s="19" t="s">
        <v>121</v>
      </c>
      <c r="B45" s="17" t="s">
        <v>2</v>
      </c>
      <c r="C45" s="17" t="s">
        <v>2</v>
      </c>
      <c r="D45" s="21" t="s">
        <v>2</v>
      </c>
      <c r="E45" s="17" t="s">
        <v>2</v>
      </c>
    </row>
    <row r="46" spans="1:5" ht="15">
      <c r="A46" s="19" t="s">
        <v>122</v>
      </c>
      <c r="B46" s="17">
        <v>900</v>
      </c>
      <c r="C46" s="17">
        <v>410</v>
      </c>
      <c r="D46" s="21">
        <v>59.8</v>
      </c>
      <c r="E46" s="17">
        <v>24500</v>
      </c>
    </row>
    <row r="47" spans="1:5" ht="15">
      <c r="A47" s="19" t="s">
        <v>123</v>
      </c>
      <c r="B47" s="17" t="s">
        <v>2</v>
      </c>
      <c r="C47" s="17" t="s">
        <v>2</v>
      </c>
      <c r="D47" s="21" t="s">
        <v>2</v>
      </c>
      <c r="E47" s="17" t="s">
        <v>2</v>
      </c>
    </row>
    <row r="48" spans="1:5" ht="15">
      <c r="A48" s="19" t="s">
        <v>124</v>
      </c>
      <c r="B48" s="17" t="s">
        <v>2</v>
      </c>
      <c r="C48" s="17" t="s">
        <v>2</v>
      </c>
      <c r="D48" s="21" t="s">
        <v>2</v>
      </c>
      <c r="E48" s="17" t="s">
        <v>2</v>
      </c>
    </row>
    <row r="49" spans="1:5" ht="15">
      <c r="A49" s="19" t="s">
        <v>125</v>
      </c>
      <c r="B49" s="17" t="s">
        <v>2</v>
      </c>
      <c r="C49" s="17" t="s">
        <v>2</v>
      </c>
      <c r="D49" s="21" t="s">
        <v>2</v>
      </c>
      <c r="E49" s="17" t="s">
        <v>2</v>
      </c>
    </row>
    <row r="50" spans="1:5" ht="15">
      <c r="A50" s="19" t="s">
        <v>126</v>
      </c>
      <c r="B50" s="17" t="s">
        <v>2</v>
      </c>
      <c r="C50" s="17" t="s">
        <v>2</v>
      </c>
      <c r="D50" s="21" t="s">
        <v>2</v>
      </c>
      <c r="E50" s="17" t="s">
        <v>2</v>
      </c>
    </row>
    <row r="51" spans="1:5" ht="15">
      <c r="A51" s="19" t="s">
        <v>127</v>
      </c>
      <c r="B51" s="15">
        <v>2100</v>
      </c>
      <c r="C51" s="15">
        <v>1500</v>
      </c>
      <c r="D51" s="22">
        <v>75.3</v>
      </c>
      <c r="E51" s="15">
        <v>113000</v>
      </c>
    </row>
    <row r="52" spans="1:5" ht="15">
      <c r="A52" s="19" t="s">
        <v>128</v>
      </c>
      <c r="B52" s="17">
        <v>9300</v>
      </c>
      <c r="C52" s="17">
        <v>7270</v>
      </c>
      <c r="D52" s="21">
        <v>70.3</v>
      </c>
      <c r="E52" s="17">
        <v>511000</v>
      </c>
    </row>
    <row r="53" spans="1:5" ht="15">
      <c r="A53" s="19" t="s">
        <v>129</v>
      </c>
      <c r="B53" s="17" t="s">
        <v>2</v>
      </c>
      <c r="C53" s="17" t="s">
        <v>2</v>
      </c>
      <c r="D53" s="21" t="s">
        <v>2</v>
      </c>
      <c r="E53" s="17" t="s">
        <v>2</v>
      </c>
    </row>
    <row r="54" spans="1:5" ht="15">
      <c r="A54" s="19" t="s">
        <v>130</v>
      </c>
      <c r="B54" s="17" t="s">
        <v>2</v>
      </c>
      <c r="C54" s="17" t="s">
        <v>2</v>
      </c>
      <c r="D54" s="21" t="s">
        <v>2</v>
      </c>
      <c r="E54" s="17" t="s">
        <v>2</v>
      </c>
    </row>
    <row r="55" spans="1:5" ht="15">
      <c r="A55" s="19" t="s">
        <v>131</v>
      </c>
      <c r="B55" s="17">
        <v>1200</v>
      </c>
      <c r="C55" s="17">
        <v>580</v>
      </c>
      <c r="D55" s="21">
        <v>64.8</v>
      </c>
      <c r="E55" s="17">
        <v>37600</v>
      </c>
    </row>
    <row r="56" spans="1:5" ht="15">
      <c r="A56" s="19" t="s">
        <v>132</v>
      </c>
      <c r="B56" s="17">
        <v>1600</v>
      </c>
      <c r="C56" s="17">
        <v>1250</v>
      </c>
      <c r="D56" s="21">
        <v>66.3</v>
      </c>
      <c r="E56" s="17">
        <v>82900</v>
      </c>
    </row>
    <row r="57" spans="1:5" ht="15">
      <c r="A57" s="19" t="s">
        <v>133</v>
      </c>
      <c r="B57" s="17" t="s">
        <v>2</v>
      </c>
      <c r="C57" s="17" t="s">
        <v>2</v>
      </c>
      <c r="D57" s="21" t="s">
        <v>2</v>
      </c>
      <c r="E57" s="17" t="s">
        <v>2</v>
      </c>
    </row>
    <row r="58" spans="1:5" ht="15">
      <c r="A58" s="19" t="s">
        <v>134</v>
      </c>
      <c r="B58" s="17" t="s">
        <v>2</v>
      </c>
      <c r="C58" s="17" t="s">
        <v>2</v>
      </c>
      <c r="D58" s="21" t="s">
        <v>2</v>
      </c>
      <c r="E58" s="17" t="s">
        <v>2</v>
      </c>
    </row>
    <row r="59" spans="1:5" ht="15">
      <c r="A59" s="19" t="s">
        <v>135</v>
      </c>
      <c r="B59" s="17" t="s">
        <v>2</v>
      </c>
      <c r="C59" s="17" t="s">
        <v>2</v>
      </c>
      <c r="D59" s="21" t="s">
        <v>2</v>
      </c>
      <c r="E59" s="17" t="s">
        <v>2</v>
      </c>
    </row>
    <row r="60" spans="1:5" ht="15">
      <c r="A60" s="19" t="s">
        <v>136</v>
      </c>
      <c r="B60" s="17" t="s">
        <v>2</v>
      </c>
      <c r="C60" s="17" t="s">
        <v>2</v>
      </c>
      <c r="D60" s="21" t="s">
        <v>2</v>
      </c>
      <c r="E60" s="17" t="s">
        <v>2</v>
      </c>
    </row>
    <row r="61" spans="1:5" ht="15">
      <c r="A61" s="19" t="s">
        <v>137</v>
      </c>
      <c r="B61" s="17" t="s">
        <v>2</v>
      </c>
      <c r="C61" s="17" t="s">
        <v>2</v>
      </c>
      <c r="D61" s="21" t="s">
        <v>2</v>
      </c>
      <c r="E61" s="17" t="s">
        <v>2</v>
      </c>
    </row>
    <row r="62" spans="1:5" ht="15">
      <c r="A62" s="19" t="s">
        <v>138</v>
      </c>
      <c r="B62" s="15">
        <v>3300</v>
      </c>
      <c r="C62" s="15">
        <v>2600</v>
      </c>
      <c r="D62" s="22">
        <v>82.3</v>
      </c>
      <c r="E62" s="15">
        <v>214000</v>
      </c>
    </row>
    <row r="63" spans="1:5" ht="15">
      <c r="A63" s="19" t="s">
        <v>139</v>
      </c>
      <c r="B63" s="15">
        <v>1200</v>
      </c>
      <c r="C63" s="15">
        <v>1150</v>
      </c>
      <c r="D63" s="22">
        <v>64</v>
      </c>
      <c r="E63" s="15">
        <v>73600</v>
      </c>
    </row>
    <row r="64" spans="1:5" ht="15">
      <c r="A64" s="19"/>
      <c r="B64" s="15"/>
      <c r="C64" s="15"/>
      <c r="D64" s="22"/>
      <c r="E64" s="15"/>
    </row>
    <row r="65" spans="1:5" ht="15">
      <c r="A65" s="19" t="s">
        <v>140</v>
      </c>
      <c r="B65" s="15">
        <f>5000+3800+1600</f>
        <v>10400</v>
      </c>
      <c r="C65" s="15">
        <f>2550+1820+770</f>
        <v>5140</v>
      </c>
      <c r="D65" s="22">
        <f>+(60.4+76+49.6)/3</f>
        <v>62</v>
      </c>
      <c r="E65" s="15">
        <f>193900+90300+46500</f>
        <v>330700</v>
      </c>
    </row>
    <row r="66" spans="1:5" ht="15">
      <c r="A66" s="19"/>
      <c r="B66" s="15"/>
      <c r="C66" s="15"/>
      <c r="D66" s="22"/>
      <c r="E66" s="15"/>
    </row>
    <row r="67" spans="1:5" ht="15">
      <c r="A67" s="19" t="s">
        <v>4</v>
      </c>
      <c r="B67" s="15">
        <v>10400</v>
      </c>
      <c r="C67" s="15">
        <v>5220</v>
      </c>
      <c r="D67" s="22">
        <v>70.5</v>
      </c>
      <c r="E67" s="15">
        <v>368000</v>
      </c>
    </row>
    <row r="68" spans="1:5" ht="15">
      <c r="A68" s="13"/>
      <c r="B68" s="25"/>
      <c r="C68" s="25"/>
      <c r="D68" s="25"/>
      <c r="E68" s="25"/>
    </row>
    <row r="69" spans="1:5" ht="15">
      <c r="A69" s="11" t="s">
        <v>5</v>
      </c>
      <c r="B69" s="23"/>
      <c r="C69" s="23"/>
      <c r="D69" s="15"/>
      <c r="E69" s="15"/>
    </row>
    <row r="70" spans="1:5" ht="15">
      <c r="A70" s="11" t="s">
        <v>6</v>
      </c>
      <c r="B70" s="15"/>
      <c r="C70" s="15"/>
      <c r="D70" s="15"/>
      <c r="E70" s="15"/>
    </row>
    <row r="71" spans="1:5" ht="15">
      <c r="A71" s="11"/>
      <c r="B71" s="15"/>
      <c r="C71" s="15"/>
      <c r="D71" s="15"/>
      <c r="E71" s="15"/>
    </row>
    <row r="72" spans="1:6" ht="60.75" customHeight="1">
      <c r="A72" s="41" t="s">
        <v>145</v>
      </c>
      <c r="B72" s="41"/>
      <c r="C72" s="41"/>
      <c r="D72" s="41"/>
      <c r="E72" s="41"/>
      <c r="F72" s="41"/>
    </row>
    <row r="73" spans="1:5" ht="15">
      <c r="A73" s="43" t="s">
        <v>176</v>
      </c>
      <c r="B73" s="15"/>
      <c r="C73" s="15"/>
      <c r="D73" s="23"/>
      <c r="E73" s="15"/>
    </row>
    <row r="74" spans="1:5" ht="15">
      <c r="A74" s="12" t="s">
        <v>81</v>
      </c>
      <c r="B74" s="23"/>
      <c r="C74" s="23"/>
      <c r="D74" s="23"/>
      <c r="E74" s="15"/>
    </row>
    <row r="75" spans="1:5" ht="15">
      <c r="A75" s="12"/>
      <c r="B75" s="23"/>
      <c r="C75" s="23"/>
      <c r="D75" s="23"/>
      <c r="E75" s="15"/>
    </row>
    <row r="76" spans="1:5" ht="15">
      <c r="A76" s="11"/>
      <c r="B76" s="15"/>
      <c r="C76" s="15"/>
      <c r="D76" s="15"/>
      <c r="E76" s="15"/>
    </row>
    <row r="77" spans="1:5" ht="15">
      <c r="A77" s="11"/>
      <c r="B77" s="15"/>
      <c r="C77" s="15"/>
      <c r="D77" s="15"/>
      <c r="E77" s="15"/>
    </row>
    <row r="78" spans="1:5" ht="15">
      <c r="A78" s="11"/>
      <c r="B78" s="15"/>
      <c r="C78" s="15"/>
      <c r="D78" s="15"/>
      <c r="E78" s="15"/>
    </row>
    <row r="79" spans="1:5" ht="15">
      <c r="A79" s="11"/>
      <c r="B79" s="15"/>
      <c r="C79" s="15"/>
      <c r="D79" s="15"/>
      <c r="E79" s="15"/>
    </row>
    <row r="80" spans="1:4" ht="15">
      <c r="A80" s="11"/>
      <c r="B80" s="15"/>
      <c r="D80" s="15"/>
    </row>
    <row r="81" spans="1:4" ht="15">
      <c r="A81" s="11"/>
      <c r="B81" s="15"/>
      <c r="D81" s="15"/>
    </row>
    <row r="82" spans="1:2" ht="15">
      <c r="A82" s="11"/>
      <c r="B82" s="15"/>
    </row>
    <row r="83" spans="1:2" ht="15">
      <c r="A83" s="11"/>
      <c r="B83" s="15"/>
    </row>
    <row r="84" spans="1:2" ht="15">
      <c r="A84" s="11"/>
      <c r="B84" s="15"/>
    </row>
    <row r="85" spans="1:2" ht="15">
      <c r="A85" s="11"/>
      <c r="B85" s="15"/>
    </row>
  </sheetData>
  <sheetProtection/>
  <mergeCells count="1">
    <mergeCell ref="A72:F72"/>
  </mergeCells>
  <hyperlinks>
    <hyperlink ref="A73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</cols>
  <sheetData>
    <row r="1" ht="20.25">
      <c r="A1" s="9" t="s">
        <v>74</v>
      </c>
    </row>
    <row r="2" ht="20.25">
      <c r="A2" s="9" t="s">
        <v>148</v>
      </c>
    </row>
    <row r="3" ht="15">
      <c r="A3" s="8" t="s">
        <v>0</v>
      </c>
    </row>
    <row r="4" spans="1:5" ht="28.5">
      <c r="A4" s="10" t="s">
        <v>163</v>
      </c>
      <c r="B4" s="26" t="s">
        <v>75</v>
      </c>
      <c r="C4" s="26" t="s">
        <v>77</v>
      </c>
      <c r="D4" s="26" t="s">
        <v>78</v>
      </c>
      <c r="E4" s="26" t="s">
        <v>79</v>
      </c>
    </row>
    <row r="5" spans="1:5" ht="15">
      <c r="A5" s="13"/>
      <c r="B5" s="11"/>
      <c r="C5" s="14"/>
      <c r="D5" s="11"/>
      <c r="E5" s="11"/>
    </row>
    <row r="6" spans="1:5" ht="15">
      <c r="A6" s="12" t="s">
        <v>1</v>
      </c>
      <c r="B6" s="23">
        <f>SUM(B7:B67)</f>
        <v>70000</v>
      </c>
      <c r="C6" s="23">
        <f>SUM(C7:C67)</f>
        <v>50000</v>
      </c>
      <c r="D6" s="22">
        <v>65</v>
      </c>
      <c r="E6" s="23">
        <f>SUM(E7:E67)</f>
        <v>3250000</v>
      </c>
    </row>
    <row r="7" spans="1:5" ht="15">
      <c r="A7" s="19" t="s">
        <v>83</v>
      </c>
      <c r="B7" s="17" t="s">
        <v>2</v>
      </c>
      <c r="C7" s="17" t="s">
        <v>2</v>
      </c>
      <c r="D7" s="21" t="s">
        <v>2</v>
      </c>
      <c r="E7" s="17" t="s">
        <v>2</v>
      </c>
    </row>
    <row r="8" spans="1:5" ht="15">
      <c r="A8" s="19" t="s">
        <v>84</v>
      </c>
      <c r="B8" s="15">
        <v>2700</v>
      </c>
      <c r="C8" s="15">
        <v>1850</v>
      </c>
      <c r="D8" s="22">
        <v>53</v>
      </c>
      <c r="E8" s="15">
        <v>98000</v>
      </c>
    </row>
    <row r="9" spans="1:5" ht="15">
      <c r="A9" s="19" t="s">
        <v>85</v>
      </c>
      <c r="B9" s="17" t="s">
        <v>2</v>
      </c>
      <c r="C9" s="17" t="s">
        <v>2</v>
      </c>
      <c r="D9" s="21" t="s">
        <v>2</v>
      </c>
      <c r="E9" s="17" t="s">
        <v>2</v>
      </c>
    </row>
    <row r="10" spans="1:5" ht="15">
      <c r="A10" s="19" t="s">
        <v>86</v>
      </c>
      <c r="B10" s="17">
        <v>2200</v>
      </c>
      <c r="C10" s="17">
        <v>1800</v>
      </c>
      <c r="D10" s="21">
        <v>67.8</v>
      </c>
      <c r="E10" s="17">
        <v>122000</v>
      </c>
    </row>
    <row r="11" spans="1:5" ht="15">
      <c r="A11" s="19" t="s">
        <v>87</v>
      </c>
      <c r="B11" s="15">
        <v>3000</v>
      </c>
      <c r="C11" s="15">
        <v>2500</v>
      </c>
      <c r="D11" s="22">
        <v>66.4</v>
      </c>
      <c r="E11" s="15">
        <v>166000</v>
      </c>
    </row>
    <row r="12" spans="1:5" ht="15">
      <c r="A12" s="19" t="s">
        <v>88</v>
      </c>
      <c r="B12" s="15">
        <v>1200</v>
      </c>
      <c r="C12" s="15">
        <v>750</v>
      </c>
      <c r="D12" s="22">
        <v>60</v>
      </c>
      <c r="E12" s="15">
        <v>45000</v>
      </c>
    </row>
    <row r="13" spans="1:5" ht="15">
      <c r="A13" s="19" t="s">
        <v>89</v>
      </c>
      <c r="B13" s="17" t="s">
        <v>2</v>
      </c>
      <c r="C13" s="17" t="s">
        <v>2</v>
      </c>
      <c r="D13" s="21" t="s">
        <v>2</v>
      </c>
      <c r="E13" s="17" t="s">
        <v>2</v>
      </c>
    </row>
    <row r="14" spans="1:5" ht="15">
      <c r="A14" s="19" t="s">
        <v>90</v>
      </c>
      <c r="B14" s="15">
        <v>1200</v>
      </c>
      <c r="C14" s="15">
        <v>650</v>
      </c>
      <c r="D14" s="22">
        <v>60</v>
      </c>
      <c r="E14" s="15">
        <v>39000</v>
      </c>
    </row>
    <row r="15" spans="1:5" ht="15">
      <c r="A15" s="19" t="s">
        <v>91</v>
      </c>
      <c r="B15" s="17" t="s">
        <v>3</v>
      </c>
      <c r="C15" s="17" t="s">
        <v>3</v>
      </c>
      <c r="D15" s="21" t="s">
        <v>3</v>
      </c>
      <c r="E15" s="17" t="s">
        <v>3</v>
      </c>
    </row>
    <row r="16" spans="1:5" ht="15">
      <c r="A16" s="19" t="s">
        <v>92</v>
      </c>
      <c r="B16" s="17" t="s">
        <v>2</v>
      </c>
      <c r="C16" s="17" t="s">
        <v>2</v>
      </c>
      <c r="D16" s="21" t="s">
        <v>2</v>
      </c>
      <c r="E16" s="17" t="s">
        <v>2</v>
      </c>
    </row>
    <row r="17" spans="1:5" ht="15">
      <c r="A17" s="19" t="s">
        <v>93</v>
      </c>
      <c r="B17" s="17" t="s">
        <v>2</v>
      </c>
      <c r="C17" s="17" t="s">
        <v>2</v>
      </c>
      <c r="D17" s="21" t="s">
        <v>2</v>
      </c>
      <c r="E17" s="17" t="s">
        <v>2</v>
      </c>
    </row>
    <row r="18" spans="1:5" ht="15">
      <c r="A18" s="19" t="s">
        <v>94</v>
      </c>
      <c r="B18" s="17" t="s">
        <v>2</v>
      </c>
      <c r="C18" s="17" t="s">
        <v>2</v>
      </c>
      <c r="D18" s="21" t="s">
        <v>2</v>
      </c>
      <c r="E18" s="17" t="s">
        <v>2</v>
      </c>
    </row>
    <row r="19" spans="1:5" ht="15">
      <c r="A19" s="19" t="s">
        <v>95</v>
      </c>
      <c r="B19" s="17" t="s">
        <v>2</v>
      </c>
      <c r="C19" s="17" t="s">
        <v>2</v>
      </c>
      <c r="D19" s="21" t="s">
        <v>2</v>
      </c>
      <c r="E19" s="17" t="s">
        <v>2</v>
      </c>
    </row>
    <row r="20" spans="1:5" ht="15">
      <c r="A20" s="19" t="s">
        <v>96</v>
      </c>
      <c r="B20" s="15">
        <v>3300</v>
      </c>
      <c r="C20" s="15">
        <v>2200</v>
      </c>
      <c r="D20" s="22">
        <v>46.8</v>
      </c>
      <c r="E20" s="15">
        <v>103000</v>
      </c>
    </row>
    <row r="21" spans="1:5" ht="15">
      <c r="A21" s="19" t="s">
        <v>97</v>
      </c>
      <c r="B21" s="17">
        <v>0</v>
      </c>
      <c r="C21" s="17">
        <v>0</v>
      </c>
      <c r="D21" s="21">
        <v>0</v>
      </c>
      <c r="E21" s="17">
        <v>0</v>
      </c>
    </row>
    <row r="22" spans="1:5" ht="15">
      <c r="A22" s="19" t="s">
        <v>98</v>
      </c>
      <c r="B22" s="17" t="s">
        <v>3</v>
      </c>
      <c r="C22" s="17" t="s">
        <v>3</v>
      </c>
      <c r="D22" s="21" t="s">
        <v>3</v>
      </c>
      <c r="E22" s="17" t="s">
        <v>3</v>
      </c>
    </row>
    <row r="23" spans="1:5" ht="15">
      <c r="A23" s="19" t="s">
        <v>99</v>
      </c>
      <c r="B23" s="17" t="s">
        <v>2</v>
      </c>
      <c r="C23" s="17" t="s">
        <v>2</v>
      </c>
      <c r="D23" s="21" t="s">
        <v>2</v>
      </c>
      <c r="E23" s="17" t="s">
        <v>2</v>
      </c>
    </row>
    <row r="24" spans="1:5" ht="15">
      <c r="A24" s="19" t="s">
        <v>100</v>
      </c>
      <c r="B24" s="15">
        <v>1200</v>
      </c>
      <c r="C24" s="15">
        <v>1000</v>
      </c>
      <c r="D24" s="22">
        <v>79</v>
      </c>
      <c r="E24" s="15">
        <v>79000</v>
      </c>
    </row>
    <row r="25" spans="1:5" ht="15">
      <c r="A25" s="19" t="s">
        <v>101</v>
      </c>
      <c r="B25" s="17" t="s">
        <v>2</v>
      </c>
      <c r="C25" s="17" t="s">
        <v>2</v>
      </c>
      <c r="D25" s="21" t="s">
        <v>2</v>
      </c>
      <c r="E25" s="17" t="s">
        <v>2</v>
      </c>
    </row>
    <row r="26" spans="1:5" ht="15">
      <c r="A26" s="19" t="s">
        <v>102</v>
      </c>
      <c r="B26" s="17">
        <v>0</v>
      </c>
      <c r="C26" s="17">
        <v>0</v>
      </c>
      <c r="D26" s="21">
        <v>0</v>
      </c>
      <c r="E26" s="17">
        <v>0</v>
      </c>
    </row>
    <row r="27" spans="1:5" ht="15">
      <c r="A27" s="19" t="s">
        <v>103</v>
      </c>
      <c r="B27" s="17" t="s">
        <v>2</v>
      </c>
      <c r="C27" s="17" t="s">
        <v>2</v>
      </c>
      <c r="D27" s="21" t="s">
        <v>2</v>
      </c>
      <c r="E27" s="17" t="s">
        <v>2</v>
      </c>
    </row>
    <row r="28" spans="1:5" ht="15">
      <c r="A28" s="19" t="s">
        <v>104</v>
      </c>
      <c r="B28" s="17" t="s">
        <v>2</v>
      </c>
      <c r="C28" s="17" t="s">
        <v>2</v>
      </c>
      <c r="D28" s="21" t="s">
        <v>2</v>
      </c>
      <c r="E28" s="17" t="s">
        <v>2</v>
      </c>
    </row>
    <row r="29" spans="1:5" ht="15">
      <c r="A29" s="19" t="s">
        <v>105</v>
      </c>
      <c r="B29" s="17">
        <v>900</v>
      </c>
      <c r="C29" s="17">
        <v>430</v>
      </c>
      <c r="D29" s="21">
        <v>69.8</v>
      </c>
      <c r="E29" s="17">
        <v>30000</v>
      </c>
    </row>
    <row r="30" spans="1:5" ht="15">
      <c r="A30" s="19" t="s">
        <v>106</v>
      </c>
      <c r="B30" s="15">
        <v>2400</v>
      </c>
      <c r="C30" s="15">
        <v>2000</v>
      </c>
      <c r="D30" s="22">
        <v>67.5</v>
      </c>
      <c r="E30" s="15">
        <v>135000</v>
      </c>
    </row>
    <row r="31" spans="1:5" ht="15">
      <c r="A31" s="19" t="s">
        <v>107</v>
      </c>
      <c r="B31" s="15">
        <v>2400</v>
      </c>
      <c r="C31" s="15">
        <v>2000</v>
      </c>
      <c r="D31" s="22">
        <v>62</v>
      </c>
      <c r="E31" s="15">
        <v>124000</v>
      </c>
    </row>
    <row r="32" spans="1:5" ht="15">
      <c r="A32" s="19" t="s">
        <v>108</v>
      </c>
      <c r="B32" s="17" t="s">
        <v>2</v>
      </c>
      <c r="C32" s="17" t="s">
        <v>2</v>
      </c>
      <c r="D32" s="21" t="s">
        <v>2</v>
      </c>
      <c r="E32" s="17" t="s">
        <v>2</v>
      </c>
    </row>
    <row r="33" spans="1:5" ht="15">
      <c r="A33" s="19" t="s">
        <v>109</v>
      </c>
      <c r="B33" s="17">
        <v>1500</v>
      </c>
      <c r="C33" s="17">
        <v>700</v>
      </c>
      <c r="D33" s="21">
        <v>67.1</v>
      </c>
      <c r="E33" s="17">
        <v>47000</v>
      </c>
    </row>
    <row r="34" spans="1:5" ht="15">
      <c r="A34" s="19" t="s">
        <v>110</v>
      </c>
      <c r="B34" s="17" t="s">
        <v>3</v>
      </c>
      <c r="C34" s="17" t="s">
        <v>3</v>
      </c>
      <c r="D34" s="21" t="s">
        <v>3</v>
      </c>
      <c r="E34" s="17" t="s">
        <v>3</v>
      </c>
    </row>
    <row r="35" spans="1:5" ht="15">
      <c r="A35" s="19" t="s">
        <v>111</v>
      </c>
      <c r="B35" s="15">
        <v>2200</v>
      </c>
      <c r="C35" s="15">
        <v>2000</v>
      </c>
      <c r="D35" s="22">
        <v>91</v>
      </c>
      <c r="E35" s="15">
        <v>182000</v>
      </c>
    </row>
    <row r="36" spans="1:5" ht="15">
      <c r="A36" s="19" t="s">
        <v>112</v>
      </c>
      <c r="B36" s="17">
        <v>2700</v>
      </c>
      <c r="C36" s="17">
        <v>1700</v>
      </c>
      <c r="D36" s="21">
        <v>52.4</v>
      </c>
      <c r="E36" s="17">
        <v>89000</v>
      </c>
    </row>
    <row r="37" spans="1:5" ht="15">
      <c r="A37" s="19" t="s">
        <v>113</v>
      </c>
      <c r="B37" s="17" t="s">
        <v>2</v>
      </c>
      <c r="C37" s="17" t="s">
        <v>2</v>
      </c>
      <c r="D37" s="21" t="s">
        <v>2</v>
      </c>
      <c r="E37" s="17" t="s">
        <v>2</v>
      </c>
    </row>
    <row r="38" spans="1:5" ht="15">
      <c r="A38" s="19" t="s">
        <v>114</v>
      </c>
      <c r="B38" s="15">
        <v>1900</v>
      </c>
      <c r="C38" s="15">
        <v>1700</v>
      </c>
      <c r="D38" s="22">
        <v>70.6</v>
      </c>
      <c r="E38" s="15">
        <v>120000</v>
      </c>
    </row>
    <row r="39" spans="1:5" ht="15">
      <c r="A39" s="19" t="s">
        <v>115</v>
      </c>
      <c r="B39" s="17" t="s">
        <v>2</v>
      </c>
      <c r="C39" s="18" t="s">
        <v>2</v>
      </c>
      <c r="D39" s="21" t="s">
        <v>2</v>
      </c>
      <c r="E39" s="17" t="s">
        <v>2</v>
      </c>
    </row>
    <row r="40" spans="1:5" ht="15">
      <c r="A40" s="19" t="s">
        <v>116</v>
      </c>
      <c r="B40" s="17" t="s">
        <v>2</v>
      </c>
      <c r="C40" s="17" t="s">
        <v>2</v>
      </c>
      <c r="D40" s="21" t="s">
        <v>2</v>
      </c>
      <c r="E40" s="17" t="s">
        <v>2</v>
      </c>
    </row>
    <row r="41" spans="1:5" ht="15">
      <c r="A41" s="19" t="s">
        <v>117</v>
      </c>
      <c r="B41" s="17" t="s">
        <v>2</v>
      </c>
      <c r="C41" s="17" t="s">
        <v>2</v>
      </c>
      <c r="D41" s="21" t="s">
        <v>2</v>
      </c>
      <c r="E41" s="17" t="s">
        <v>2</v>
      </c>
    </row>
    <row r="42" spans="1:5" ht="15">
      <c r="A42" s="19" t="s">
        <v>118</v>
      </c>
      <c r="B42" s="15">
        <v>1700</v>
      </c>
      <c r="C42" s="15">
        <v>1000</v>
      </c>
      <c r="D42" s="22">
        <v>61</v>
      </c>
      <c r="E42" s="15">
        <v>61000</v>
      </c>
    </row>
    <row r="43" spans="1:5" ht="15">
      <c r="A43" s="19" t="s">
        <v>119</v>
      </c>
      <c r="B43" s="17">
        <v>0</v>
      </c>
      <c r="C43" s="17">
        <v>0</v>
      </c>
      <c r="D43" s="21">
        <v>0</v>
      </c>
      <c r="E43" s="17">
        <v>0</v>
      </c>
    </row>
    <row r="44" spans="1:5" ht="15">
      <c r="A44" s="19" t="s">
        <v>120</v>
      </c>
      <c r="B44" s="17">
        <v>900</v>
      </c>
      <c r="C44" s="17">
        <v>150</v>
      </c>
      <c r="D44" s="21">
        <v>53.3</v>
      </c>
      <c r="E44" s="17">
        <v>8000</v>
      </c>
    </row>
    <row r="45" spans="1:5" ht="15">
      <c r="A45" s="19" t="s">
        <v>121</v>
      </c>
      <c r="B45" s="17">
        <v>0</v>
      </c>
      <c r="C45" s="17">
        <v>0</v>
      </c>
      <c r="D45" s="21">
        <v>0</v>
      </c>
      <c r="E45" s="17">
        <v>0</v>
      </c>
    </row>
    <row r="46" spans="1:5" ht="15">
      <c r="A46" s="19" t="s">
        <v>122</v>
      </c>
      <c r="B46" s="17" t="s">
        <v>2</v>
      </c>
      <c r="C46" s="17" t="s">
        <v>2</v>
      </c>
      <c r="D46" s="21" t="s">
        <v>2</v>
      </c>
      <c r="E46" s="17" t="s">
        <v>2</v>
      </c>
    </row>
    <row r="47" spans="1:5" ht="15">
      <c r="A47" s="19" t="s">
        <v>123</v>
      </c>
      <c r="B47" s="17" t="s">
        <v>2</v>
      </c>
      <c r="C47" s="17" t="s">
        <v>2</v>
      </c>
      <c r="D47" s="21" t="s">
        <v>2</v>
      </c>
      <c r="E47" s="17" t="s">
        <v>2</v>
      </c>
    </row>
    <row r="48" spans="1:5" ht="15">
      <c r="A48" s="19" t="s">
        <v>124</v>
      </c>
      <c r="B48" s="17" t="s">
        <v>2</v>
      </c>
      <c r="C48" s="17" t="s">
        <v>2</v>
      </c>
      <c r="D48" s="21" t="s">
        <v>2</v>
      </c>
      <c r="E48" s="17" t="s">
        <v>2</v>
      </c>
    </row>
    <row r="49" spans="1:5" ht="15">
      <c r="A49" s="19" t="s">
        <v>125</v>
      </c>
      <c r="B49" s="17" t="s">
        <v>2</v>
      </c>
      <c r="C49" s="17" t="s">
        <v>2</v>
      </c>
      <c r="D49" s="21" t="s">
        <v>2</v>
      </c>
      <c r="E49" s="17" t="s">
        <v>2</v>
      </c>
    </row>
    <row r="50" spans="1:5" ht="15">
      <c r="A50" s="19" t="s">
        <v>126</v>
      </c>
      <c r="B50" s="15">
        <v>1000</v>
      </c>
      <c r="C50" s="15">
        <v>680</v>
      </c>
      <c r="D50" s="22">
        <v>37.1</v>
      </c>
      <c r="E50" s="15">
        <v>25200</v>
      </c>
    </row>
    <row r="51" spans="1:5" ht="15">
      <c r="A51" s="19" t="s">
        <v>127</v>
      </c>
      <c r="B51" s="15">
        <v>1800</v>
      </c>
      <c r="C51" s="15">
        <v>1600</v>
      </c>
      <c r="D51" s="22">
        <v>68.8</v>
      </c>
      <c r="E51" s="15">
        <v>110000</v>
      </c>
    </row>
    <row r="52" spans="1:5" ht="15">
      <c r="A52" s="19" t="s">
        <v>128</v>
      </c>
      <c r="B52" s="17">
        <v>9100</v>
      </c>
      <c r="C52" s="17">
        <v>7100</v>
      </c>
      <c r="D52" s="21">
        <v>69.7</v>
      </c>
      <c r="E52" s="17">
        <v>495000</v>
      </c>
    </row>
    <row r="53" spans="1:5" ht="15">
      <c r="A53" s="19" t="s">
        <v>129</v>
      </c>
      <c r="B53" s="17" t="s">
        <v>3</v>
      </c>
      <c r="C53" s="17" t="s">
        <v>3</v>
      </c>
      <c r="D53" s="21" t="s">
        <v>3</v>
      </c>
      <c r="E53" s="17" t="s">
        <v>3</v>
      </c>
    </row>
    <row r="54" spans="1:5" ht="15">
      <c r="A54" s="19" t="s">
        <v>130</v>
      </c>
      <c r="B54" s="17">
        <v>0</v>
      </c>
      <c r="C54" s="17">
        <v>0</v>
      </c>
      <c r="D54" s="21">
        <v>0</v>
      </c>
      <c r="E54" s="17">
        <v>0</v>
      </c>
    </row>
    <row r="55" spans="1:5" ht="15">
      <c r="A55" s="19" t="s">
        <v>131</v>
      </c>
      <c r="B55" s="17" t="s">
        <v>2</v>
      </c>
      <c r="C55" s="17" t="s">
        <v>2</v>
      </c>
      <c r="D55" s="21" t="s">
        <v>2</v>
      </c>
      <c r="E55" s="17" t="s">
        <v>2</v>
      </c>
    </row>
    <row r="56" spans="1:5" ht="15">
      <c r="A56" s="19" t="s">
        <v>132</v>
      </c>
      <c r="B56" s="17">
        <v>1600</v>
      </c>
      <c r="C56" s="17">
        <v>1600</v>
      </c>
      <c r="D56" s="21">
        <v>62.5</v>
      </c>
      <c r="E56" s="17">
        <v>100000</v>
      </c>
    </row>
    <row r="57" spans="1:5" ht="15">
      <c r="A57" s="19" t="s">
        <v>133</v>
      </c>
      <c r="B57" s="17" t="s">
        <v>2</v>
      </c>
      <c r="C57" s="17" t="s">
        <v>2</v>
      </c>
      <c r="D57" s="21" t="s">
        <v>2</v>
      </c>
      <c r="E57" s="17" t="s">
        <v>2</v>
      </c>
    </row>
    <row r="58" spans="1:5" ht="15">
      <c r="A58" s="19" t="s">
        <v>134</v>
      </c>
      <c r="B58" s="17">
        <v>0</v>
      </c>
      <c r="C58" s="17">
        <v>0</v>
      </c>
      <c r="D58" s="21">
        <v>0</v>
      </c>
      <c r="E58" s="17">
        <v>0</v>
      </c>
    </row>
    <row r="59" spans="1:5" ht="15">
      <c r="A59" s="19" t="s">
        <v>135</v>
      </c>
      <c r="B59" s="17" t="s">
        <v>2</v>
      </c>
      <c r="C59" s="17" t="s">
        <v>2</v>
      </c>
      <c r="D59" s="21" t="s">
        <v>2</v>
      </c>
      <c r="E59" s="17" t="s">
        <v>2</v>
      </c>
    </row>
    <row r="60" spans="1:5" ht="15">
      <c r="A60" s="19" t="s">
        <v>136</v>
      </c>
      <c r="B60" s="17" t="s">
        <v>2</v>
      </c>
      <c r="C60" s="17" t="s">
        <v>2</v>
      </c>
      <c r="D60" s="21" t="s">
        <v>2</v>
      </c>
      <c r="E60" s="17" t="s">
        <v>2</v>
      </c>
    </row>
    <row r="61" spans="1:5" ht="15">
      <c r="A61" s="19" t="s">
        <v>137</v>
      </c>
      <c r="B61" s="17">
        <v>0</v>
      </c>
      <c r="C61" s="17">
        <v>0</v>
      </c>
      <c r="D61" s="21">
        <v>0</v>
      </c>
      <c r="E61" s="17">
        <v>0</v>
      </c>
    </row>
    <row r="62" spans="1:5" ht="15">
      <c r="A62" s="19" t="s">
        <v>138</v>
      </c>
      <c r="B62" s="15">
        <v>2900</v>
      </c>
      <c r="C62" s="15">
        <v>2400</v>
      </c>
      <c r="D62" s="22">
        <v>87.1</v>
      </c>
      <c r="E62" s="15">
        <v>209000</v>
      </c>
    </row>
    <row r="63" spans="1:5" ht="15">
      <c r="A63" s="19" t="s">
        <v>139</v>
      </c>
      <c r="B63" s="15">
        <v>1300</v>
      </c>
      <c r="C63" s="15">
        <v>900</v>
      </c>
      <c r="D63" s="22">
        <v>66.7</v>
      </c>
      <c r="E63" s="15">
        <v>60000</v>
      </c>
    </row>
    <row r="64" spans="1:5" ht="15">
      <c r="A64" s="19"/>
      <c r="B64" s="15"/>
      <c r="C64" s="15"/>
      <c r="D64" s="22"/>
      <c r="E64" s="15"/>
    </row>
    <row r="65" spans="1:5" ht="15">
      <c r="A65" s="19" t="s">
        <v>140</v>
      </c>
      <c r="B65" s="15">
        <f>2600+1900+6400+4100+2300+1900</f>
        <v>19200</v>
      </c>
      <c r="C65" s="15">
        <f>1170+1700+4650+1950+1720+1150</f>
        <v>12340</v>
      </c>
      <c r="D65" s="22">
        <f>+(55.6+77.6+55.3+64.1+55.1+53)/6</f>
        <v>60.11666666666667</v>
      </c>
      <c r="E65" s="15">
        <f>65000+132000+257000+125000+94800+61000</f>
        <v>734800</v>
      </c>
    </row>
    <row r="66" spans="1:5" ht="15">
      <c r="A66" s="19"/>
      <c r="B66" s="15"/>
      <c r="C66" s="15"/>
      <c r="D66" s="22"/>
      <c r="E66" s="15"/>
    </row>
    <row r="67" spans="1:5" ht="15">
      <c r="A67" s="19" t="s">
        <v>4</v>
      </c>
      <c r="B67" s="15">
        <v>1700</v>
      </c>
      <c r="C67" s="15">
        <v>950</v>
      </c>
      <c r="D67" s="22">
        <v>71.6</v>
      </c>
      <c r="E67" s="15">
        <v>68000</v>
      </c>
    </row>
    <row r="68" spans="1:5" ht="15">
      <c r="A68" s="13"/>
      <c r="B68" s="25"/>
      <c r="C68" s="25"/>
      <c r="D68" s="28"/>
      <c r="E68" s="25"/>
    </row>
    <row r="69" spans="1:5" ht="15">
      <c r="A69" s="11" t="s">
        <v>146</v>
      </c>
      <c r="B69" s="15"/>
      <c r="C69" s="15"/>
      <c r="D69" s="22"/>
      <c r="E69" s="15"/>
    </row>
    <row r="70" spans="1:5" ht="15">
      <c r="A70" s="11" t="s">
        <v>147</v>
      </c>
      <c r="B70" s="15"/>
      <c r="C70" s="15"/>
      <c r="D70" s="22"/>
      <c r="E70" s="15"/>
    </row>
    <row r="71" spans="1:5" ht="15">
      <c r="A71" s="11"/>
      <c r="B71" s="15"/>
      <c r="C71" s="15"/>
      <c r="D71" s="29"/>
      <c r="E71" s="15"/>
    </row>
    <row r="72" spans="1:6" ht="46.5" customHeight="1">
      <c r="A72" s="41" t="s">
        <v>149</v>
      </c>
      <c r="B72" s="41"/>
      <c r="C72" s="41"/>
      <c r="D72" s="41"/>
      <c r="E72" s="41"/>
      <c r="F72" s="41"/>
    </row>
    <row r="73" spans="1:5" ht="15">
      <c r="A73" s="43" t="s">
        <v>176</v>
      </c>
      <c r="B73" s="23"/>
      <c r="C73" s="23"/>
      <c r="D73" s="22"/>
      <c r="E73" s="15"/>
    </row>
    <row r="74" spans="1:5" ht="15">
      <c r="A74" s="11"/>
      <c r="B74" s="15"/>
      <c r="C74" s="15"/>
      <c r="D74" s="22"/>
      <c r="E74" s="15"/>
    </row>
    <row r="75" spans="1:5" ht="15">
      <c r="A75" s="11"/>
      <c r="B75" s="15"/>
      <c r="C75" s="15"/>
      <c r="D75" s="22"/>
      <c r="E75" s="15"/>
    </row>
    <row r="76" spans="1:5" ht="15">
      <c r="A76" s="11"/>
      <c r="B76" s="15"/>
      <c r="C76" s="15"/>
      <c r="D76" s="22"/>
      <c r="E76" s="15"/>
    </row>
    <row r="77" spans="1:5" ht="15">
      <c r="A77" s="11"/>
      <c r="B77" s="15"/>
      <c r="C77" s="15"/>
      <c r="D77" s="22"/>
      <c r="E77" s="15"/>
    </row>
    <row r="78" spans="3:4" ht="15">
      <c r="C78" s="15"/>
      <c r="D78" s="22"/>
    </row>
  </sheetData>
  <sheetProtection/>
  <mergeCells count="1">
    <mergeCell ref="A72:F72"/>
  </mergeCells>
  <hyperlinks>
    <hyperlink ref="A73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</cols>
  <sheetData>
    <row r="1" ht="20.25">
      <c r="A1" s="9" t="s">
        <v>74</v>
      </c>
    </row>
    <row r="2" ht="20.25">
      <c r="A2" s="9" t="s">
        <v>150</v>
      </c>
    </row>
    <row r="3" ht="15">
      <c r="A3" s="8" t="s">
        <v>0</v>
      </c>
    </row>
    <row r="4" spans="1:5" ht="28.5">
      <c r="A4" s="10" t="s">
        <v>163</v>
      </c>
      <c r="B4" s="26" t="s">
        <v>75</v>
      </c>
      <c r="C4" s="26" t="s">
        <v>77</v>
      </c>
      <c r="D4" s="26" t="s">
        <v>78</v>
      </c>
      <c r="E4" s="26" t="s">
        <v>79</v>
      </c>
    </row>
    <row r="5" spans="1:5" ht="15">
      <c r="A5" s="13"/>
      <c r="B5" s="11"/>
      <c r="C5" s="14"/>
      <c r="D5" s="11"/>
      <c r="E5" s="11"/>
    </row>
    <row r="6" spans="1:5" ht="15">
      <c r="A6" s="12" t="s">
        <v>1</v>
      </c>
      <c r="B6" s="23">
        <f>SUM(B7:B67)</f>
        <v>55000</v>
      </c>
      <c r="C6" s="23">
        <f>SUM(C7:C67)</f>
        <v>34000</v>
      </c>
      <c r="D6" s="16">
        <v>50</v>
      </c>
      <c r="E6" s="23">
        <f>SUM(E7:E67)</f>
        <v>1700070</v>
      </c>
    </row>
    <row r="7" spans="1:5" ht="15">
      <c r="A7" s="19" t="s">
        <v>83</v>
      </c>
      <c r="B7" s="17" t="s">
        <v>2</v>
      </c>
      <c r="C7" s="17" t="s">
        <v>2</v>
      </c>
      <c r="D7" s="18" t="s">
        <v>2</v>
      </c>
      <c r="E7" s="17" t="s">
        <v>2</v>
      </c>
    </row>
    <row r="8" spans="1:5" ht="15">
      <c r="A8" s="19" t="s">
        <v>84</v>
      </c>
      <c r="B8" s="15">
        <v>1700</v>
      </c>
      <c r="C8" s="15">
        <v>800</v>
      </c>
      <c r="D8" s="16">
        <v>34.4</v>
      </c>
      <c r="E8" s="15">
        <v>27500</v>
      </c>
    </row>
    <row r="9" spans="1:5" ht="15">
      <c r="A9" s="19" t="s">
        <v>85</v>
      </c>
      <c r="B9" s="17" t="s">
        <v>2</v>
      </c>
      <c r="C9" s="17" t="s">
        <v>2</v>
      </c>
      <c r="D9" s="18" t="s">
        <v>2</v>
      </c>
      <c r="E9" s="17" t="s">
        <v>2</v>
      </c>
    </row>
    <row r="10" spans="1:5" ht="15">
      <c r="A10" s="19" t="s">
        <v>86</v>
      </c>
      <c r="B10" s="17" t="s">
        <v>2</v>
      </c>
      <c r="C10" s="17" t="s">
        <v>2</v>
      </c>
      <c r="D10" s="18" t="s">
        <v>2</v>
      </c>
      <c r="E10" s="17" t="s">
        <v>2</v>
      </c>
    </row>
    <row r="11" spans="1:5" ht="15">
      <c r="A11" s="19" t="s">
        <v>87</v>
      </c>
      <c r="B11" s="15">
        <v>2500</v>
      </c>
      <c r="C11" s="15">
        <v>1600</v>
      </c>
      <c r="D11" s="16">
        <v>55.8</v>
      </c>
      <c r="E11" s="15">
        <v>89300</v>
      </c>
    </row>
    <row r="12" spans="1:5" ht="15">
      <c r="A12" s="19" t="s">
        <v>88</v>
      </c>
      <c r="B12" s="15">
        <v>500</v>
      </c>
      <c r="C12" s="15">
        <v>300</v>
      </c>
      <c r="D12" s="16">
        <v>49.3</v>
      </c>
      <c r="E12" s="15">
        <v>14800</v>
      </c>
    </row>
    <row r="13" spans="1:5" ht="15">
      <c r="A13" s="19" t="s">
        <v>89</v>
      </c>
      <c r="B13" s="17" t="s">
        <v>2</v>
      </c>
      <c r="C13" s="17" t="s">
        <v>2</v>
      </c>
      <c r="D13" s="18" t="s">
        <v>2</v>
      </c>
      <c r="E13" s="17" t="s">
        <v>2</v>
      </c>
    </row>
    <row r="14" spans="1:5" ht="15">
      <c r="A14" s="19" t="s">
        <v>90</v>
      </c>
      <c r="B14" s="15">
        <v>1000</v>
      </c>
      <c r="C14" s="15">
        <v>600</v>
      </c>
      <c r="D14" s="16">
        <v>39</v>
      </c>
      <c r="E14" s="15">
        <v>23400</v>
      </c>
    </row>
    <row r="15" spans="1:5" ht="15">
      <c r="A15" s="19" t="s">
        <v>91</v>
      </c>
      <c r="B15" s="17" t="s">
        <v>3</v>
      </c>
      <c r="C15" s="17" t="s">
        <v>3</v>
      </c>
      <c r="D15" s="18" t="s">
        <v>3</v>
      </c>
      <c r="E15" s="17" t="s">
        <v>3</v>
      </c>
    </row>
    <row r="16" spans="1:5" ht="15">
      <c r="A16" s="19" t="s">
        <v>92</v>
      </c>
      <c r="B16" s="15">
        <v>700</v>
      </c>
      <c r="C16" s="15">
        <v>400</v>
      </c>
      <c r="D16" s="16">
        <v>53.8</v>
      </c>
      <c r="E16" s="15">
        <v>21500</v>
      </c>
    </row>
    <row r="17" spans="1:5" ht="15">
      <c r="A17" s="19" t="s">
        <v>93</v>
      </c>
      <c r="B17" s="17" t="s">
        <v>2</v>
      </c>
      <c r="C17" s="17" t="s">
        <v>2</v>
      </c>
      <c r="D17" s="18" t="s">
        <v>2</v>
      </c>
      <c r="E17" s="17" t="s">
        <v>2</v>
      </c>
    </row>
    <row r="18" spans="1:5" ht="15">
      <c r="A18" s="19" t="s">
        <v>94</v>
      </c>
      <c r="B18" s="17" t="s">
        <v>2</v>
      </c>
      <c r="C18" s="17" t="s">
        <v>2</v>
      </c>
      <c r="D18" s="18" t="s">
        <v>2</v>
      </c>
      <c r="E18" s="17" t="s">
        <v>2</v>
      </c>
    </row>
    <row r="19" spans="1:5" ht="15">
      <c r="A19" s="19" t="s">
        <v>95</v>
      </c>
      <c r="B19" s="17" t="s">
        <v>2</v>
      </c>
      <c r="C19" s="17" t="s">
        <v>2</v>
      </c>
      <c r="D19" s="18" t="s">
        <v>2</v>
      </c>
      <c r="E19" s="17" t="s">
        <v>2</v>
      </c>
    </row>
    <row r="20" spans="1:5" ht="15">
      <c r="A20" s="19" t="s">
        <v>96</v>
      </c>
      <c r="B20" s="15">
        <v>1800</v>
      </c>
      <c r="C20" s="15">
        <v>700</v>
      </c>
      <c r="D20" s="16">
        <v>49.9</v>
      </c>
      <c r="E20" s="15">
        <v>34900</v>
      </c>
    </row>
    <row r="21" spans="1:5" ht="15">
      <c r="A21" s="19" t="s">
        <v>97</v>
      </c>
      <c r="B21" s="17">
        <v>0</v>
      </c>
      <c r="C21" s="17">
        <v>0</v>
      </c>
      <c r="D21" s="18">
        <v>0</v>
      </c>
      <c r="E21" s="17">
        <v>0</v>
      </c>
    </row>
    <row r="22" spans="1:5" ht="15">
      <c r="A22" s="19" t="s">
        <v>98</v>
      </c>
      <c r="B22" s="17" t="s">
        <v>3</v>
      </c>
      <c r="C22" s="17" t="s">
        <v>3</v>
      </c>
      <c r="D22" s="18" t="s">
        <v>3</v>
      </c>
      <c r="E22" s="17" t="s">
        <v>3</v>
      </c>
    </row>
    <row r="23" spans="1:5" ht="15">
      <c r="A23" s="19" t="s">
        <v>99</v>
      </c>
      <c r="B23" s="17" t="s">
        <v>2</v>
      </c>
      <c r="C23" s="17" t="s">
        <v>2</v>
      </c>
      <c r="D23" s="18" t="s">
        <v>2</v>
      </c>
      <c r="E23" s="17" t="s">
        <v>2</v>
      </c>
    </row>
    <row r="24" spans="1:5" ht="15">
      <c r="A24" s="19" t="s">
        <v>100</v>
      </c>
      <c r="B24" s="15">
        <v>900</v>
      </c>
      <c r="C24" s="15">
        <v>700</v>
      </c>
      <c r="D24" s="16">
        <v>49.3</v>
      </c>
      <c r="E24" s="15">
        <v>34500</v>
      </c>
    </row>
    <row r="25" spans="1:5" ht="15">
      <c r="A25" s="19" t="s">
        <v>101</v>
      </c>
      <c r="B25" s="17" t="s">
        <v>2</v>
      </c>
      <c r="C25" s="17" t="s">
        <v>2</v>
      </c>
      <c r="D25" s="18" t="s">
        <v>2</v>
      </c>
      <c r="E25" s="17" t="s">
        <v>2</v>
      </c>
    </row>
    <row r="26" spans="1:5" ht="15">
      <c r="A26" s="19" t="s">
        <v>102</v>
      </c>
      <c r="B26" s="17">
        <v>0</v>
      </c>
      <c r="C26" s="17">
        <v>0</v>
      </c>
      <c r="D26" s="18">
        <v>0</v>
      </c>
      <c r="E26" s="17">
        <v>0</v>
      </c>
    </row>
    <row r="27" spans="1:5" ht="15">
      <c r="A27" s="19" t="s">
        <v>103</v>
      </c>
      <c r="B27" s="15">
        <v>1600</v>
      </c>
      <c r="C27" s="15">
        <v>800</v>
      </c>
      <c r="D27" s="16">
        <v>55.8</v>
      </c>
      <c r="E27" s="15">
        <v>44600</v>
      </c>
    </row>
    <row r="28" spans="1:5" ht="15">
      <c r="A28" s="19" t="s">
        <v>104</v>
      </c>
      <c r="B28" s="15">
        <v>900</v>
      </c>
      <c r="C28" s="15">
        <v>500</v>
      </c>
      <c r="D28" s="16">
        <v>35.4</v>
      </c>
      <c r="E28" s="15">
        <v>17770</v>
      </c>
    </row>
    <row r="29" spans="1:5" ht="15">
      <c r="A29" s="19" t="s">
        <v>105</v>
      </c>
      <c r="B29" s="17" t="s">
        <v>2</v>
      </c>
      <c r="C29" s="17" t="s">
        <v>2</v>
      </c>
      <c r="D29" s="18" t="s">
        <v>2</v>
      </c>
      <c r="E29" s="17" t="s">
        <v>2</v>
      </c>
    </row>
    <row r="30" spans="1:5" ht="15">
      <c r="A30" s="19" t="s">
        <v>106</v>
      </c>
      <c r="B30" s="15">
        <v>2200</v>
      </c>
      <c r="C30" s="15">
        <v>1500</v>
      </c>
      <c r="D30" s="16">
        <v>50.3</v>
      </c>
      <c r="E30" s="15">
        <v>75400</v>
      </c>
    </row>
    <row r="31" spans="1:5" ht="15">
      <c r="A31" s="19" t="s">
        <v>107</v>
      </c>
      <c r="B31" s="15">
        <v>2400</v>
      </c>
      <c r="C31" s="15">
        <v>1700</v>
      </c>
      <c r="D31" s="16">
        <v>52.1</v>
      </c>
      <c r="E31" s="15">
        <v>88600</v>
      </c>
    </row>
    <row r="32" spans="1:5" ht="15">
      <c r="A32" s="19" t="s">
        <v>108</v>
      </c>
      <c r="B32" s="17" t="s">
        <v>2</v>
      </c>
      <c r="C32" s="17" t="s">
        <v>2</v>
      </c>
      <c r="D32" s="18" t="s">
        <v>2</v>
      </c>
      <c r="E32" s="17" t="s">
        <v>2</v>
      </c>
    </row>
    <row r="33" spans="1:5" ht="15">
      <c r="A33" s="19" t="s">
        <v>109</v>
      </c>
      <c r="B33" s="17" t="s">
        <v>2</v>
      </c>
      <c r="C33" s="17" t="s">
        <v>2</v>
      </c>
      <c r="D33" s="18" t="s">
        <v>2</v>
      </c>
      <c r="E33" s="17" t="s">
        <v>2</v>
      </c>
    </row>
    <row r="34" spans="1:5" ht="15">
      <c r="A34" s="19" t="s">
        <v>110</v>
      </c>
      <c r="B34" s="17" t="s">
        <v>3</v>
      </c>
      <c r="C34" s="17" t="s">
        <v>3</v>
      </c>
      <c r="D34" s="18" t="s">
        <v>3</v>
      </c>
      <c r="E34" s="17" t="s">
        <v>3</v>
      </c>
    </row>
    <row r="35" spans="1:5" ht="15">
      <c r="A35" s="19" t="s">
        <v>111</v>
      </c>
      <c r="B35" s="15">
        <v>1300</v>
      </c>
      <c r="C35" s="15">
        <v>700</v>
      </c>
      <c r="D35" s="16">
        <v>31.9</v>
      </c>
      <c r="E35" s="15">
        <v>22300</v>
      </c>
    </row>
    <row r="36" spans="1:5" ht="15">
      <c r="A36" s="19" t="s">
        <v>112</v>
      </c>
      <c r="B36" s="17" t="s">
        <v>2</v>
      </c>
      <c r="C36" s="17" t="s">
        <v>2</v>
      </c>
      <c r="D36" s="18" t="s">
        <v>2</v>
      </c>
      <c r="E36" s="17" t="s">
        <v>2</v>
      </c>
    </row>
    <row r="37" spans="1:5" ht="15">
      <c r="A37" s="19" t="s">
        <v>113</v>
      </c>
      <c r="B37" s="15">
        <v>3100</v>
      </c>
      <c r="C37" s="15">
        <v>1700</v>
      </c>
      <c r="D37" s="16">
        <v>53.8</v>
      </c>
      <c r="E37" s="15">
        <v>91400</v>
      </c>
    </row>
    <row r="38" spans="1:5" ht="15">
      <c r="A38" s="19" t="s">
        <v>114</v>
      </c>
      <c r="B38" s="15">
        <v>1300</v>
      </c>
      <c r="C38" s="15">
        <v>900</v>
      </c>
      <c r="D38" s="16">
        <v>38.7</v>
      </c>
      <c r="E38" s="15">
        <v>34800</v>
      </c>
    </row>
    <row r="39" spans="1:5" ht="15">
      <c r="A39" s="19" t="s">
        <v>115</v>
      </c>
      <c r="B39" s="17" t="s">
        <v>2</v>
      </c>
      <c r="C39" s="17" t="s">
        <v>2</v>
      </c>
      <c r="D39" s="18" t="s">
        <v>2</v>
      </c>
      <c r="E39" s="17" t="s">
        <v>2</v>
      </c>
    </row>
    <row r="40" spans="1:5" ht="15">
      <c r="A40" s="19" t="s">
        <v>116</v>
      </c>
      <c r="B40" s="17" t="s">
        <v>2</v>
      </c>
      <c r="C40" s="17" t="s">
        <v>2</v>
      </c>
      <c r="D40" s="18" t="s">
        <v>2</v>
      </c>
      <c r="E40" s="17" t="s">
        <v>2</v>
      </c>
    </row>
    <row r="41" spans="1:5" ht="15">
      <c r="A41" s="19" t="s">
        <v>117</v>
      </c>
      <c r="B41" s="17" t="s">
        <v>2</v>
      </c>
      <c r="C41" s="17" t="s">
        <v>2</v>
      </c>
      <c r="D41" s="18" t="s">
        <v>2</v>
      </c>
      <c r="E41" s="17" t="s">
        <v>2</v>
      </c>
    </row>
    <row r="42" spans="1:5" ht="15">
      <c r="A42" s="19" t="s">
        <v>118</v>
      </c>
      <c r="B42" s="15">
        <v>1100</v>
      </c>
      <c r="C42" s="15">
        <v>700</v>
      </c>
      <c r="D42" s="16">
        <v>57.9</v>
      </c>
      <c r="E42" s="15">
        <v>40500</v>
      </c>
    </row>
    <row r="43" spans="1:5" ht="15">
      <c r="A43" s="19" t="s">
        <v>119</v>
      </c>
      <c r="B43" s="17">
        <v>0</v>
      </c>
      <c r="C43" s="17">
        <v>0</v>
      </c>
      <c r="D43" s="18">
        <v>0</v>
      </c>
      <c r="E43" s="17">
        <v>0</v>
      </c>
    </row>
    <row r="44" spans="1:5" ht="15">
      <c r="A44" s="19" t="s">
        <v>120</v>
      </c>
      <c r="B44" s="17" t="s">
        <v>2</v>
      </c>
      <c r="C44" s="17" t="s">
        <v>2</v>
      </c>
      <c r="D44" s="18" t="s">
        <v>2</v>
      </c>
      <c r="E44" s="17" t="s">
        <v>2</v>
      </c>
    </row>
    <row r="45" spans="1:5" ht="15">
      <c r="A45" s="19" t="s">
        <v>121</v>
      </c>
      <c r="B45" s="17">
        <v>0</v>
      </c>
      <c r="C45" s="17">
        <v>0</v>
      </c>
      <c r="D45" s="18">
        <v>0</v>
      </c>
      <c r="E45" s="17">
        <v>0</v>
      </c>
    </row>
    <row r="46" spans="1:5" ht="15">
      <c r="A46" s="19" t="s">
        <v>122</v>
      </c>
      <c r="B46" s="17" t="s">
        <v>2</v>
      </c>
      <c r="C46" s="17" t="s">
        <v>2</v>
      </c>
      <c r="D46" s="18" t="s">
        <v>2</v>
      </c>
      <c r="E46" s="17" t="s">
        <v>2</v>
      </c>
    </row>
    <row r="47" spans="1:5" ht="15">
      <c r="A47" s="19" t="s">
        <v>123</v>
      </c>
      <c r="B47" s="17" t="s">
        <v>2</v>
      </c>
      <c r="C47" s="17" t="s">
        <v>2</v>
      </c>
      <c r="D47" s="18" t="s">
        <v>2</v>
      </c>
      <c r="E47" s="17" t="s">
        <v>2</v>
      </c>
    </row>
    <row r="48" spans="1:5" ht="15">
      <c r="A48" s="19" t="s">
        <v>124</v>
      </c>
      <c r="B48" s="17">
        <v>0</v>
      </c>
      <c r="C48" s="17">
        <v>0</v>
      </c>
      <c r="D48" s="18">
        <v>0</v>
      </c>
      <c r="E48" s="17">
        <v>0</v>
      </c>
    </row>
    <row r="49" spans="1:5" ht="15">
      <c r="A49" s="19" t="s">
        <v>125</v>
      </c>
      <c r="B49" s="17" t="s">
        <v>2</v>
      </c>
      <c r="C49" s="17" t="s">
        <v>2</v>
      </c>
      <c r="D49" s="18" t="s">
        <v>2</v>
      </c>
      <c r="E49" s="17" t="s">
        <v>2</v>
      </c>
    </row>
    <row r="50" spans="1:5" ht="15">
      <c r="A50" s="19" t="s">
        <v>126</v>
      </c>
      <c r="B50" s="15">
        <v>500</v>
      </c>
      <c r="C50" s="15">
        <v>300</v>
      </c>
      <c r="D50" s="16">
        <v>35.7</v>
      </c>
      <c r="E50" s="15">
        <v>10700</v>
      </c>
    </row>
    <row r="51" spans="1:5" ht="15">
      <c r="A51" s="19" t="s">
        <v>127</v>
      </c>
      <c r="B51" s="15">
        <v>2000</v>
      </c>
      <c r="C51" s="15">
        <v>1700</v>
      </c>
      <c r="D51" s="16">
        <v>44.8</v>
      </c>
      <c r="E51" s="15">
        <v>76200</v>
      </c>
    </row>
    <row r="52" spans="1:5" ht="15">
      <c r="A52" s="19" t="s">
        <v>128</v>
      </c>
      <c r="B52" s="17" t="s">
        <v>2</v>
      </c>
      <c r="C52" s="17" t="s">
        <v>2</v>
      </c>
      <c r="D52" s="18" t="s">
        <v>2</v>
      </c>
      <c r="E52" s="17" t="s">
        <v>2</v>
      </c>
    </row>
    <row r="53" spans="1:5" ht="15">
      <c r="A53" s="19" t="s">
        <v>129</v>
      </c>
      <c r="B53" s="17" t="s">
        <v>3</v>
      </c>
      <c r="C53" s="17" t="s">
        <v>3</v>
      </c>
      <c r="D53" s="18" t="s">
        <v>3</v>
      </c>
      <c r="E53" s="17" t="s">
        <v>3</v>
      </c>
    </row>
    <row r="54" spans="1:5" ht="15">
      <c r="A54" s="19" t="s">
        <v>130</v>
      </c>
      <c r="B54" s="17">
        <v>0</v>
      </c>
      <c r="C54" s="17">
        <v>0</v>
      </c>
      <c r="D54" s="18">
        <v>0</v>
      </c>
      <c r="E54" s="17">
        <v>0</v>
      </c>
    </row>
    <row r="55" spans="1:5" ht="15">
      <c r="A55" s="19" t="s">
        <v>131</v>
      </c>
      <c r="B55" s="17" t="s">
        <v>2</v>
      </c>
      <c r="C55" s="17" t="s">
        <v>2</v>
      </c>
      <c r="D55" s="18" t="s">
        <v>2</v>
      </c>
      <c r="E55" s="17" t="s">
        <v>2</v>
      </c>
    </row>
    <row r="56" spans="1:5" ht="15">
      <c r="A56" s="19" t="s">
        <v>132</v>
      </c>
      <c r="B56" s="17" t="s">
        <v>2</v>
      </c>
      <c r="C56" s="17" t="s">
        <v>2</v>
      </c>
      <c r="D56" s="18" t="s">
        <v>2</v>
      </c>
      <c r="E56" s="17" t="s">
        <v>2</v>
      </c>
    </row>
    <row r="57" spans="1:5" ht="15">
      <c r="A57" s="19" t="s">
        <v>133</v>
      </c>
      <c r="B57" s="17" t="s">
        <v>2</v>
      </c>
      <c r="C57" s="17" t="s">
        <v>2</v>
      </c>
      <c r="D57" s="18" t="s">
        <v>2</v>
      </c>
      <c r="E57" s="17" t="s">
        <v>2</v>
      </c>
    </row>
    <row r="58" spans="1:5" ht="15">
      <c r="A58" s="19" t="s">
        <v>134</v>
      </c>
      <c r="B58" s="17">
        <v>0</v>
      </c>
      <c r="C58" s="17">
        <v>0</v>
      </c>
      <c r="D58" s="18">
        <v>0</v>
      </c>
      <c r="E58" s="17">
        <v>0</v>
      </c>
    </row>
    <row r="59" spans="1:5" ht="15">
      <c r="A59" s="19" t="s">
        <v>135</v>
      </c>
      <c r="B59" s="17" t="s">
        <v>2</v>
      </c>
      <c r="C59" s="17" t="s">
        <v>2</v>
      </c>
      <c r="D59" s="18" t="s">
        <v>2</v>
      </c>
      <c r="E59" s="17" t="s">
        <v>2</v>
      </c>
    </row>
    <row r="60" spans="1:5" ht="15">
      <c r="A60" s="19" t="s">
        <v>136</v>
      </c>
      <c r="B60" s="17" t="s">
        <v>2</v>
      </c>
      <c r="C60" s="17" t="s">
        <v>2</v>
      </c>
      <c r="D60" s="18" t="s">
        <v>2</v>
      </c>
      <c r="E60" s="17" t="s">
        <v>2</v>
      </c>
    </row>
    <row r="61" spans="1:5" ht="15">
      <c r="A61" s="19" t="s">
        <v>137</v>
      </c>
      <c r="B61" s="17">
        <v>0</v>
      </c>
      <c r="C61" s="17">
        <v>0</v>
      </c>
      <c r="D61" s="18">
        <v>0</v>
      </c>
      <c r="E61" s="17">
        <v>0</v>
      </c>
    </row>
    <row r="62" spans="1:5" ht="15">
      <c r="A62" s="19" t="s">
        <v>138</v>
      </c>
      <c r="B62" s="15">
        <v>2900</v>
      </c>
      <c r="C62" s="15">
        <v>1500</v>
      </c>
      <c r="D62" s="16">
        <v>68</v>
      </c>
      <c r="E62" s="15">
        <v>102000</v>
      </c>
    </row>
    <row r="63" spans="1:5" ht="15">
      <c r="A63" s="19" t="s">
        <v>139</v>
      </c>
      <c r="B63" s="15">
        <v>700</v>
      </c>
      <c r="C63" s="15">
        <v>500</v>
      </c>
      <c r="D63" s="16">
        <v>49.4</v>
      </c>
      <c r="E63" s="15">
        <v>24700</v>
      </c>
    </row>
    <row r="64" spans="1:5" ht="15">
      <c r="A64" s="19"/>
      <c r="B64" s="15"/>
      <c r="C64" s="15"/>
      <c r="D64" s="16"/>
      <c r="E64" s="15"/>
    </row>
    <row r="65" spans="1:5" ht="15">
      <c r="A65" s="19" t="s">
        <v>140</v>
      </c>
      <c r="B65" s="15">
        <f>800+1200+3900+3200+10800+3400+1000</f>
        <v>24300</v>
      </c>
      <c r="C65" s="15">
        <f>600+900+2500+1000+7800+2300+400</f>
        <v>15500</v>
      </c>
      <c r="D65" s="16">
        <f>+(58+39.1+51.7+47.7+52.9+41.9+48)/7</f>
        <v>48.471428571428575</v>
      </c>
      <c r="E65" s="15">
        <f>34800+35200+129200+47700+412700+96300+19200</f>
        <v>775100</v>
      </c>
    </row>
    <row r="66" spans="1:5" ht="15">
      <c r="A66" s="19"/>
      <c r="B66" s="15"/>
      <c r="C66" s="15"/>
      <c r="D66" s="16"/>
      <c r="E66" s="15"/>
    </row>
    <row r="67" spans="1:5" ht="15">
      <c r="A67" s="19" t="s">
        <v>4</v>
      </c>
      <c r="B67" s="15">
        <v>1600</v>
      </c>
      <c r="C67" s="15">
        <v>900</v>
      </c>
      <c r="D67" s="16">
        <v>55.7</v>
      </c>
      <c r="E67" s="15">
        <v>50100</v>
      </c>
    </row>
    <row r="68" spans="1:5" ht="15">
      <c r="A68" s="13"/>
      <c r="B68" s="25"/>
      <c r="C68" s="25"/>
      <c r="D68" s="30"/>
      <c r="E68" s="25"/>
    </row>
    <row r="69" spans="1:5" ht="15">
      <c r="A69" s="11" t="s">
        <v>146</v>
      </c>
      <c r="B69" s="15"/>
      <c r="C69" s="15"/>
      <c r="D69" s="22"/>
      <c r="E69" s="15"/>
    </row>
    <row r="70" spans="1:5" ht="15">
      <c r="A70" s="11" t="s">
        <v>147</v>
      </c>
      <c r="B70" s="15"/>
      <c r="C70" s="15"/>
      <c r="D70" s="22"/>
      <c r="E70" s="15"/>
    </row>
    <row r="71" spans="1:5" ht="15">
      <c r="A71" s="11"/>
      <c r="B71" s="15"/>
      <c r="C71" s="15"/>
      <c r="D71" s="29"/>
      <c r="E71" s="15"/>
    </row>
    <row r="72" spans="1:6" ht="45.75" customHeight="1">
      <c r="A72" s="41" t="s">
        <v>149</v>
      </c>
      <c r="B72" s="41"/>
      <c r="C72" s="41"/>
      <c r="D72" s="41"/>
      <c r="E72" s="41"/>
      <c r="F72" s="41"/>
    </row>
    <row r="73" spans="1:5" ht="15">
      <c r="A73" s="43" t="s">
        <v>176</v>
      </c>
      <c r="B73" s="15"/>
      <c r="C73" s="15"/>
      <c r="D73" s="16"/>
      <c r="E73" s="15"/>
    </row>
    <row r="74" spans="2:5" ht="15">
      <c r="B74" s="15"/>
      <c r="C74" s="15"/>
      <c r="D74" s="31"/>
      <c r="E74" s="15"/>
    </row>
    <row r="75" spans="2:5" ht="15">
      <c r="B75" s="23"/>
      <c r="C75" s="23"/>
      <c r="D75" s="31"/>
      <c r="E75" s="15"/>
    </row>
    <row r="76" spans="2:5" ht="15">
      <c r="B76" s="23"/>
      <c r="C76" s="23"/>
      <c r="D76" s="31"/>
      <c r="E76" s="15"/>
    </row>
    <row r="77" spans="2:5" ht="15">
      <c r="B77" s="15"/>
      <c r="C77" s="15"/>
      <c r="D77" s="16"/>
      <c r="E77" s="15"/>
    </row>
    <row r="78" spans="2:5" ht="15">
      <c r="B78" s="15"/>
      <c r="C78" s="15"/>
      <c r="D78" s="16"/>
      <c r="E78" s="15"/>
    </row>
    <row r="79" spans="2:5" ht="15">
      <c r="B79" s="15"/>
      <c r="C79" s="15"/>
      <c r="D79" s="16"/>
      <c r="E79" s="15"/>
    </row>
    <row r="80" spans="2:5" ht="15">
      <c r="B80" s="15"/>
      <c r="C80" s="15"/>
      <c r="D80" s="16"/>
      <c r="E80" s="15"/>
    </row>
    <row r="81" spans="3:5" ht="15">
      <c r="C81" s="15"/>
      <c r="D81" s="16"/>
      <c r="E81" s="15"/>
    </row>
    <row r="82" spans="3:4" ht="15">
      <c r="C82" s="15"/>
      <c r="D82" s="16"/>
    </row>
  </sheetData>
  <sheetProtection/>
  <mergeCells count="1">
    <mergeCell ref="A72:F72"/>
  </mergeCells>
  <hyperlinks>
    <hyperlink ref="A73" r:id="rId1" display="https://www.nass.usda.gov/Statistics_by_State/New_York/Publications/Annual_Statistical_Bulletin/index.php"/>
  </hyperlinks>
  <printOptions/>
  <pageMargins left="0.7" right="0.7" top="0.75" bottom="0.75" header="0.3" footer="0.3"/>
  <pageSetup horizontalDpi="1200" verticalDpi="12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</cols>
  <sheetData>
    <row r="1" ht="20.25">
      <c r="A1" s="9" t="s">
        <v>74</v>
      </c>
    </row>
    <row r="2" ht="20.25">
      <c r="A2" s="9" t="s">
        <v>151</v>
      </c>
    </row>
    <row r="3" ht="15">
      <c r="A3" s="8" t="s">
        <v>0</v>
      </c>
    </row>
    <row r="4" spans="1:5" ht="28.5">
      <c r="A4" s="10" t="s">
        <v>163</v>
      </c>
      <c r="B4" s="26" t="s">
        <v>75</v>
      </c>
      <c r="C4" s="26" t="s">
        <v>77</v>
      </c>
      <c r="D4" s="26" t="s">
        <v>78</v>
      </c>
      <c r="E4" s="26" t="s">
        <v>79</v>
      </c>
    </row>
    <row r="5" spans="1:5" ht="15">
      <c r="A5" s="13"/>
      <c r="B5" s="11"/>
      <c r="C5" s="14"/>
      <c r="D5" s="11"/>
      <c r="E5" s="11"/>
    </row>
    <row r="6" spans="1:5" ht="15">
      <c r="A6" s="32" t="s">
        <v>1</v>
      </c>
      <c r="B6" s="23">
        <f>SUM(B7:B67)</f>
        <v>80000</v>
      </c>
      <c r="C6" s="23">
        <f>SUM(C7:C67)</f>
        <v>58000</v>
      </c>
      <c r="D6" s="16">
        <v>67</v>
      </c>
      <c r="E6" s="23">
        <f>SUM(E7:E67)</f>
        <v>3886000</v>
      </c>
    </row>
    <row r="7" spans="1:5" ht="15">
      <c r="A7" s="34" t="s">
        <v>83</v>
      </c>
      <c r="B7" s="17" t="s">
        <v>2</v>
      </c>
      <c r="C7" s="17" t="s">
        <v>2</v>
      </c>
      <c r="D7" s="18" t="s">
        <v>2</v>
      </c>
      <c r="E7" s="17" t="s">
        <v>2</v>
      </c>
    </row>
    <row r="8" spans="1:5" ht="15">
      <c r="A8" s="34" t="s">
        <v>84</v>
      </c>
      <c r="B8" s="15">
        <v>2700</v>
      </c>
      <c r="C8" s="15">
        <v>1700</v>
      </c>
      <c r="D8" s="16">
        <v>61.2</v>
      </c>
      <c r="E8" s="15">
        <v>104000</v>
      </c>
    </row>
    <row r="9" spans="1:5" ht="15">
      <c r="A9" s="34" t="s">
        <v>85</v>
      </c>
      <c r="B9" s="15">
        <v>700</v>
      </c>
      <c r="C9" s="15">
        <v>300</v>
      </c>
      <c r="D9" s="16">
        <v>48</v>
      </c>
      <c r="E9" s="15">
        <v>14400</v>
      </c>
    </row>
    <row r="10" spans="1:5" ht="15">
      <c r="A10" s="34" t="s">
        <v>86</v>
      </c>
      <c r="B10" s="15">
        <v>3200</v>
      </c>
      <c r="C10" s="15">
        <v>2000</v>
      </c>
      <c r="D10" s="16">
        <v>57</v>
      </c>
      <c r="E10" s="15">
        <v>114000</v>
      </c>
    </row>
    <row r="11" spans="1:5" ht="15">
      <c r="A11" s="34" t="s">
        <v>87</v>
      </c>
      <c r="B11" s="15">
        <v>2600</v>
      </c>
      <c r="C11" s="15">
        <v>2000</v>
      </c>
      <c r="D11" s="16">
        <v>72</v>
      </c>
      <c r="E11" s="15">
        <v>144000</v>
      </c>
    </row>
    <row r="12" spans="1:5" ht="15">
      <c r="A12" s="34" t="s">
        <v>88</v>
      </c>
      <c r="B12" s="15">
        <v>1800</v>
      </c>
      <c r="C12" s="15">
        <v>1300</v>
      </c>
      <c r="D12" s="16">
        <v>64.6</v>
      </c>
      <c r="E12" s="15">
        <v>84000</v>
      </c>
    </row>
    <row r="13" spans="1:5" ht="15">
      <c r="A13" s="34" t="s">
        <v>89</v>
      </c>
      <c r="B13" s="15">
        <v>700</v>
      </c>
      <c r="C13" s="15">
        <v>500</v>
      </c>
      <c r="D13" s="16">
        <v>50.4</v>
      </c>
      <c r="E13" s="15">
        <v>25200</v>
      </c>
    </row>
    <row r="14" spans="1:5" ht="15">
      <c r="A14" s="34" t="s">
        <v>90</v>
      </c>
      <c r="B14" s="15">
        <v>1500</v>
      </c>
      <c r="C14" s="15">
        <v>900</v>
      </c>
      <c r="D14" s="16">
        <v>55.6</v>
      </c>
      <c r="E14" s="15">
        <v>50000</v>
      </c>
    </row>
    <row r="15" spans="1:5" ht="15">
      <c r="A15" s="34" t="s">
        <v>91</v>
      </c>
      <c r="B15" s="17" t="s">
        <v>3</v>
      </c>
      <c r="C15" s="17" t="s">
        <v>3</v>
      </c>
      <c r="D15" s="18" t="s">
        <v>3</v>
      </c>
      <c r="E15" s="17" t="s">
        <v>3</v>
      </c>
    </row>
    <row r="16" spans="1:5" ht="15">
      <c r="A16" s="34" t="s">
        <v>92</v>
      </c>
      <c r="B16" s="15">
        <v>800</v>
      </c>
      <c r="C16" s="15">
        <v>500</v>
      </c>
      <c r="D16" s="16">
        <v>59.8</v>
      </c>
      <c r="E16" s="15">
        <v>29900</v>
      </c>
    </row>
    <row r="17" spans="1:5" ht="15">
      <c r="A17" s="34" t="s">
        <v>93</v>
      </c>
      <c r="B17" s="17" t="s">
        <v>2</v>
      </c>
      <c r="C17" s="17" t="s">
        <v>2</v>
      </c>
      <c r="D17" s="18" t="s">
        <v>2</v>
      </c>
      <c r="E17" s="17" t="s">
        <v>2</v>
      </c>
    </row>
    <row r="18" spans="1:5" ht="15">
      <c r="A18" s="34" t="s">
        <v>94</v>
      </c>
      <c r="B18" s="17" t="s">
        <v>2</v>
      </c>
      <c r="C18" s="17" t="s">
        <v>2</v>
      </c>
      <c r="D18" s="18" t="s">
        <v>2</v>
      </c>
      <c r="E18" s="17" t="s">
        <v>2</v>
      </c>
    </row>
    <row r="19" spans="1:5" ht="15">
      <c r="A19" s="34" t="s">
        <v>95</v>
      </c>
      <c r="B19" s="15">
        <v>500</v>
      </c>
      <c r="C19" s="15">
        <v>400</v>
      </c>
      <c r="D19" s="16">
        <v>62</v>
      </c>
      <c r="E19" s="15">
        <v>24800</v>
      </c>
    </row>
    <row r="20" spans="1:5" ht="15">
      <c r="A20" s="34" t="s">
        <v>96</v>
      </c>
      <c r="B20" s="15">
        <v>3500</v>
      </c>
      <c r="C20" s="15">
        <v>2900</v>
      </c>
      <c r="D20" s="16">
        <v>67.6</v>
      </c>
      <c r="E20" s="15">
        <v>196000</v>
      </c>
    </row>
    <row r="21" spans="1:5" ht="15">
      <c r="A21" s="34" t="s">
        <v>97</v>
      </c>
      <c r="B21" s="17" t="s">
        <v>3</v>
      </c>
      <c r="C21" s="17" t="s">
        <v>3</v>
      </c>
      <c r="D21" s="18" t="s">
        <v>3</v>
      </c>
      <c r="E21" s="17" t="s">
        <v>3</v>
      </c>
    </row>
    <row r="22" spans="1:5" ht="15">
      <c r="A22" s="34" t="s">
        <v>98</v>
      </c>
      <c r="B22" s="17" t="s">
        <v>3</v>
      </c>
      <c r="C22" s="17" t="s">
        <v>3</v>
      </c>
      <c r="D22" s="18" t="s">
        <v>3</v>
      </c>
      <c r="E22" s="17" t="s">
        <v>3</v>
      </c>
    </row>
    <row r="23" spans="1:5" ht="15">
      <c r="A23" s="34" t="s">
        <v>99</v>
      </c>
      <c r="B23" s="17" t="s">
        <v>2</v>
      </c>
      <c r="C23" s="17" t="s">
        <v>2</v>
      </c>
      <c r="D23" s="18" t="s">
        <v>2</v>
      </c>
      <c r="E23" s="17" t="s">
        <v>2</v>
      </c>
    </row>
    <row r="24" spans="1:5" ht="15">
      <c r="A24" s="34" t="s">
        <v>100</v>
      </c>
      <c r="B24" s="15">
        <v>1500</v>
      </c>
      <c r="C24" s="15">
        <v>1400</v>
      </c>
      <c r="D24" s="16">
        <v>67.7</v>
      </c>
      <c r="E24" s="15">
        <v>94800</v>
      </c>
    </row>
    <row r="25" spans="1:5" ht="15">
      <c r="A25" s="34" t="s">
        <v>101</v>
      </c>
      <c r="B25" s="17" t="s">
        <v>2</v>
      </c>
      <c r="C25" s="17" t="s">
        <v>2</v>
      </c>
      <c r="D25" s="18" t="s">
        <v>2</v>
      </c>
      <c r="E25" s="17" t="s">
        <v>2</v>
      </c>
    </row>
    <row r="26" spans="1:5" ht="15">
      <c r="A26" s="34" t="s">
        <v>102</v>
      </c>
      <c r="B26" s="17" t="s">
        <v>3</v>
      </c>
      <c r="C26" s="17" t="s">
        <v>3</v>
      </c>
      <c r="D26" s="18" t="s">
        <v>3</v>
      </c>
      <c r="E26" s="17" t="s">
        <v>3</v>
      </c>
    </row>
    <row r="27" spans="1:5" ht="15">
      <c r="A27" s="34" t="s">
        <v>103</v>
      </c>
      <c r="B27" s="15">
        <v>1800</v>
      </c>
      <c r="C27" s="15">
        <v>1500</v>
      </c>
      <c r="D27" s="16">
        <v>61.4</v>
      </c>
      <c r="E27" s="15">
        <v>92100</v>
      </c>
    </row>
    <row r="28" spans="1:5" ht="15">
      <c r="A28" s="34" t="s">
        <v>104</v>
      </c>
      <c r="B28" s="15">
        <v>1700</v>
      </c>
      <c r="C28" s="15">
        <v>900</v>
      </c>
      <c r="D28" s="16">
        <v>65.3</v>
      </c>
      <c r="E28" s="15">
        <v>58800</v>
      </c>
    </row>
    <row r="29" spans="1:5" ht="15">
      <c r="A29" s="34" t="s">
        <v>105</v>
      </c>
      <c r="B29" s="15">
        <v>1300</v>
      </c>
      <c r="C29" s="15">
        <v>300</v>
      </c>
      <c r="D29" s="16">
        <v>80.7</v>
      </c>
      <c r="E29" s="15">
        <v>24200</v>
      </c>
    </row>
    <row r="30" spans="1:5" ht="15">
      <c r="A30" s="34" t="s">
        <v>106</v>
      </c>
      <c r="B30" s="15">
        <v>3000</v>
      </c>
      <c r="C30" s="15">
        <v>1900</v>
      </c>
      <c r="D30" s="16">
        <v>67.9</v>
      </c>
      <c r="E30" s="15">
        <v>129000</v>
      </c>
    </row>
    <row r="31" spans="1:5" ht="15">
      <c r="A31" s="34" t="s">
        <v>107</v>
      </c>
      <c r="B31" s="15">
        <v>3300</v>
      </c>
      <c r="C31" s="15">
        <v>2700</v>
      </c>
      <c r="D31" s="16">
        <v>67</v>
      </c>
      <c r="E31" s="15">
        <v>181000</v>
      </c>
    </row>
    <row r="32" spans="1:5" ht="15">
      <c r="A32" s="34" t="s">
        <v>108</v>
      </c>
      <c r="B32" s="17" t="s">
        <v>2</v>
      </c>
      <c r="C32" s="17" t="s">
        <v>2</v>
      </c>
      <c r="D32" s="18" t="s">
        <v>2</v>
      </c>
      <c r="E32" s="17" t="s">
        <v>2</v>
      </c>
    </row>
    <row r="33" spans="1:5" ht="15">
      <c r="A33" s="34" t="s">
        <v>109</v>
      </c>
      <c r="B33" s="15">
        <v>1400</v>
      </c>
      <c r="C33" s="15">
        <v>900</v>
      </c>
      <c r="D33" s="16">
        <v>69.4</v>
      </c>
      <c r="E33" s="15">
        <v>62500</v>
      </c>
    </row>
    <row r="34" spans="1:5" ht="15">
      <c r="A34" s="34" t="s">
        <v>110</v>
      </c>
      <c r="B34" s="17" t="s">
        <v>3</v>
      </c>
      <c r="C34" s="17" t="s">
        <v>3</v>
      </c>
      <c r="D34" s="18" t="s">
        <v>3</v>
      </c>
      <c r="E34" s="17" t="s">
        <v>3</v>
      </c>
    </row>
    <row r="35" spans="1:5" ht="15">
      <c r="A35" s="34" t="s">
        <v>111</v>
      </c>
      <c r="B35" s="15">
        <v>2500</v>
      </c>
      <c r="C35" s="15">
        <v>2100</v>
      </c>
      <c r="D35" s="16">
        <v>65.2</v>
      </c>
      <c r="E35" s="15">
        <v>137000</v>
      </c>
    </row>
    <row r="36" spans="1:5" ht="15">
      <c r="A36" s="34" t="s">
        <v>112</v>
      </c>
      <c r="B36" s="15">
        <v>3400</v>
      </c>
      <c r="C36" s="15">
        <v>2600</v>
      </c>
      <c r="D36" s="16">
        <v>66.2</v>
      </c>
      <c r="E36" s="15">
        <v>172000</v>
      </c>
    </row>
    <row r="37" spans="1:5" ht="15">
      <c r="A37" s="34" t="s">
        <v>113</v>
      </c>
      <c r="B37" s="15">
        <v>3600</v>
      </c>
      <c r="C37" s="15">
        <v>3100</v>
      </c>
      <c r="D37" s="16">
        <v>68.7</v>
      </c>
      <c r="E37" s="15">
        <v>213000</v>
      </c>
    </row>
    <row r="38" spans="1:5" ht="15">
      <c r="A38" s="34" t="s">
        <v>114</v>
      </c>
      <c r="B38" s="15">
        <v>2300</v>
      </c>
      <c r="C38" s="15">
        <v>1900</v>
      </c>
      <c r="D38" s="16">
        <v>72.1</v>
      </c>
      <c r="E38" s="15">
        <v>137000</v>
      </c>
    </row>
    <row r="39" spans="1:5" ht="15">
      <c r="A39" s="34" t="s">
        <v>115</v>
      </c>
      <c r="B39" s="17" t="s">
        <v>2</v>
      </c>
      <c r="C39" s="17" t="s">
        <v>2</v>
      </c>
      <c r="D39" s="18" t="s">
        <v>2</v>
      </c>
      <c r="E39" s="17" t="s">
        <v>2</v>
      </c>
    </row>
    <row r="40" spans="1:5" ht="15">
      <c r="A40" s="34" t="s">
        <v>116</v>
      </c>
      <c r="B40" s="17" t="s">
        <v>2</v>
      </c>
      <c r="C40" s="17" t="s">
        <v>2</v>
      </c>
      <c r="D40" s="18" t="s">
        <v>2</v>
      </c>
      <c r="E40" s="17" t="s">
        <v>2</v>
      </c>
    </row>
    <row r="41" spans="1:5" ht="15">
      <c r="A41" s="34" t="s">
        <v>117</v>
      </c>
      <c r="B41" s="17" t="s">
        <v>2</v>
      </c>
      <c r="C41" s="17" t="s">
        <v>2</v>
      </c>
      <c r="D41" s="18" t="s">
        <v>2</v>
      </c>
      <c r="E41" s="17" t="s">
        <v>2</v>
      </c>
    </row>
    <row r="42" spans="1:5" ht="15">
      <c r="A42" s="34" t="s">
        <v>118</v>
      </c>
      <c r="B42" s="15">
        <v>1900</v>
      </c>
      <c r="C42" s="15">
        <v>1300</v>
      </c>
      <c r="D42" s="16">
        <v>67.4</v>
      </c>
      <c r="E42" s="15">
        <v>87600</v>
      </c>
    </row>
    <row r="43" spans="1:5" ht="15">
      <c r="A43" s="34" t="s">
        <v>119</v>
      </c>
      <c r="B43" s="17">
        <v>0</v>
      </c>
      <c r="C43" s="17">
        <v>0</v>
      </c>
      <c r="D43" s="18">
        <v>0</v>
      </c>
      <c r="E43" s="17">
        <v>0</v>
      </c>
    </row>
    <row r="44" spans="1:5" ht="15">
      <c r="A44" s="34" t="s">
        <v>120</v>
      </c>
      <c r="B44" s="15">
        <v>900</v>
      </c>
      <c r="C44" s="15">
        <v>500</v>
      </c>
      <c r="D44" s="16">
        <v>58.2</v>
      </c>
      <c r="E44" s="15">
        <v>29100</v>
      </c>
    </row>
    <row r="45" spans="1:5" ht="15">
      <c r="A45" s="34" t="s">
        <v>121</v>
      </c>
      <c r="B45" s="17">
        <v>0</v>
      </c>
      <c r="C45" s="17">
        <v>0</v>
      </c>
      <c r="D45" s="18">
        <v>0</v>
      </c>
      <c r="E45" s="17">
        <v>0</v>
      </c>
    </row>
    <row r="46" spans="1:5" ht="15">
      <c r="A46" s="34" t="s">
        <v>122</v>
      </c>
      <c r="B46" s="15">
        <v>900</v>
      </c>
      <c r="C46" s="15">
        <v>500</v>
      </c>
      <c r="D46" s="16">
        <v>86</v>
      </c>
      <c r="E46" s="15">
        <v>43000</v>
      </c>
    </row>
    <row r="47" spans="1:5" ht="15">
      <c r="A47" s="34" t="s">
        <v>123</v>
      </c>
      <c r="B47" s="17" t="s">
        <v>2</v>
      </c>
      <c r="C47" s="17" t="s">
        <v>2</v>
      </c>
      <c r="D47" s="18" t="s">
        <v>2</v>
      </c>
      <c r="E47" s="17" t="s">
        <v>2</v>
      </c>
    </row>
    <row r="48" spans="1:5" ht="15">
      <c r="A48" s="34" t="s">
        <v>124</v>
      </c>
      <c r="B48" s="17" t="s">
        <v>2</v>
      </c>
      <c r="C48" s="17" t="s">
        <v>2</v>
      </c>
      <c r="D48" s="18" t="s">
        <v>2</v>
      </c>
      <c r="E48" s="17" t="s">
        <v>2</v>
      </c>
    </row>
    <row r="49" spans="1:5" ht="15">
      <c r="A49" s="34" t="s">
        <v>125</v>
      </c>
      <c r="B49" s="17" t="s">
        <v>2</v>
      </c>
      <c r="C49" s="17" t="s">
        <v>2</v>
      </c>
      <c r="D49" s="18" t="s">
        <v>2</v>
      </c>
      <c r="E49" s="17" t="s">
        <v>2</v>
      </c>
    </row>
    <row r="50" spans="1:5" ht="15">
      <c r="A50" s="34" t="s">
        <v>126</v>
      </c>
      <c r="B50" s="15">
        <v>800</v>
      </c>
      <c r="C50" s="15">
        <v>700</v>
      </c>
      <c r="D50" s="16">
        <v>54</v>
      </c>
      <c r="E50" s="15">
        <v>37800</v>
      </c>
    </row>
    <row r="51" spans="1:5" ht="15">
      <c r="A51" s="34" t="s">
        <v>127</v>
      </c>
      <c r="B51" s="15">
        <v>2400</v>
      </c>
      <c r="C51" s="15">
        <v>2100</v>
      </c>
      <c r="D51" s="16">
        <v>77.1</v>
      </c>
      <c r="E51" s="15">
        <v>162000</v>
      </c>
    </row>
    <row r="52" spans="1:5" ht="15">
      <c r="A52" s="34" t="s">
        <v>128</v>
      </c>
      <c r="B52" s="15">
        <v>11200</v>
      </c>
      <c r="C52" s="15">
        <v>9500</v>
      </c>
      <c r="D52" s="16">
        <v>69.1</v>
      </c>
      <c r="E52" s="15">
        <v>656000</v>
      </c>
    </row>
    <row r="53" spans="1:5" ht="15">
      <c r="A53" s="34" t="s">
        <v>129</v>
      </c>
      <c r="B53" s="17" t="s">
        <v>3</v>
      </c>
      <c r="C53" s="17" t="s">
        <v>3</v>
      </c>
      <c r="D53" s="18" t="s">
        <v>3</v>
      </c>
      <c r="E53" s="17" t="s">
        <v>3</v>
      </c>
    </row>
    <row r="54" spans="1:5" ht="15">
      <c r="A54" s="34" t="s">
        <v>130</v>
      </c>
      <c r="B54" s="17">
        <v>0</v>
      </c>
      <c r="C54" s="17">
        <v>0</v>
      </c>
      <c r="D54" s="18">
        <v>0</v>
      </c>
      <c r="E54" s="17">
        <v>0</v>
      </c>
    </row>
    <row r="55" spans="1:5" ht="15">
      <c r="A55" s="34" t="s">
        <v>131</v>
      </c>
      <c r="B55" s="15">
        <v>1200</v>
      </c>
      <c r="C55" s="15">
        <v>900</v>
      </c>
      <c r="D55" s="16">
        <v>66.2</v>
      </c>
      <c r="E55" s="15">
        <v>59600</v>
      </c>
    </row>
    <row r="56" spans="1:5" ht="15">
      <c r="A56" s="34" t="s">
        <v>132</v>
      </c>
      <c r="B56" s="15">
        <v>2000</v>
      </c>
      <c r="C56" s="15">
        <v>1800</v>
      </c>
      <c r="D56" s="16">
        <v>58.3</v>
      </c>
      <c r="E56" s="15">
        <v>105000</v>
      </c>
    </row>
    <row r="57" spans="1:5" ht="15">
      <c r="A57" s="34" t="s">
        <v>133</v>
      </c>
      <c r="B57" s="17" t="s">
        <v>2</v>
      </c>
      <c r="C57" s="17" t="s">
        <v>2</v>
      </c>
      <c r="D57" s="18" t="s">
        <v>2</v>
      </c>
      <c r="E57" s="17" t="s">
        <v>2</v>
      </c>
    </row>
    <row r="58" spans="1:5" ht="15">
      <c r="A58" s="34" t="s">
        <v>134</v>
      </c>
      <c r="B58" s="17" t="s">
        <v>3</v>
      </c>
      <c r="C58" s="17" t="s">
        <v>3</v>
      </c>
      <c r="D58" s="18" t="s">
        <v>3</v>
      </c>
      <c r="E58" s="17" t="s">
        <v>3</v>
      </c>
    </row>
    <row r="59" spans="1:5" ht="15">
      <c r="A59" s="34" t="s">
        <v>135</v>
      </c>
      <c r="B59" s="17" t="s">
        <v>2</v>
      </c>
      <c r="C59" s="17" t="s">
        <v>2</v>
      </c>
      <c r="D59" s="18" t="s">
        <v>2</v>
      </c>
      <c r="E59" s="17" t="s">
        <v>2</v>
      </c>
    </row>
    <row r="60" spans="1:5" ht="15">
      <c r="A60" s="34" t="s">
        <v>136</v>
      </c>
      <c r="B60" s="15">
        <v>1200</v>
      </c>
      <c r="C60" s="15">
        <v>1000</v>
      </c>
      <c r="D60" s="16">
        <v>77.2</v>
      </c>
      <c r="E60" s="15">
        <v>77200</v>
      </c>
    </row>
    <row r="61" spans="1:5" ht="15">
      <c r="A61" s="34" t="s">
        <v>137</v>
      </c>
      <c r="B61" s="17">
        <v>0</v>
      </c>
      <c r="C61" s="17">
        <v>0</v>
      </c>
      <c r="D61" s="18">
        <v>0</v>
      </c>
      <c r="E61" s="17">
        <v>0</v>
      </c>
    </row>
    <row r="62" spans="1:5" ht="15">
      <c r="A62" s="34" t="s">
        <v>138</v>
      </c>
      <c r="B62" s="15">
        <v>3500</v>
      </c>
      <c r="C62" s="15">
        <v>2800</v>
      </c>
      <c r="D62" s="16">
        <v>73.2</v>
      </c>
      <c r="E62" s="15">
        <v>205000</v>
      </c>
    </row>
    <row r="63" spans="1:5" ht="15">
      <c r="A63" s="34" t="s">
        <v>139</v>
      </c>
      <c r="B63" s="15">
        <v>1300</v>
      </c>
      <c r="C63" s="15">
        <v>1100</v>
      </c>
      <c r="D63" s="16">
        <v>71.8</v>
      </c>
      <c r="E63" s="15">
        <v>79000</v>
      </c>
    </row>
    <row r="64" spans="1:5" ht="15">
      <c r="A64" s="34"/>
      <c r="B64" s="15"/>
      <c r="C64" s="15"/>
      <c r="D64" s="16"/>
      <c r="E64" s="15"/>
    </row>
    <row r="65" spans="1:5" ht="15">
      <c r="A65" s="34" t="s">
        <v>140</v>
      </c>
      <c r="B65" s="15">
        <f>1000+1600+3000+1500</f>
        <v>7100</v>
      </c>
      <c r="C65" s="15">
        <f>800+800+900+300</f>
        <v>2800</v>
      </c>
      <c r="D65" s="16">
        <f>+(70+72.9+59.3+60.3)/4</f>
        <v>65.625</v>
      </c>
      <c r="E65" s="15">
        <f>56000+58300+53400+18100</f>
        <v>185800</v>
      </c>
    </row>
    <row r="66" spans="1:5" ht="15">
      <c r="A66" s="34"/>
      <c r="B66" s="15"/>
      <c r="C66" s="15"/>
      <c r="D66" s="16"/>
      <c r="E66" s="15"/>
    </row>
    <row r="67" spans="1:5" ht="15">
      <c r="A67" s="34" t="s">
        <v>4</v>
      </c>
      <c r="B67" s="15">
        <v>1800</v>
      </c>
      <c r="C67" s="15">
        <v>1200</v>
      </c>
      <c r="D67" s="16">
        <v>59.3</v>
      </c>
      <c r="E67" s="15">
        <v>71200</v>
      </c>
    </row>
    <row r="68" spans="1:5" ht="15">
      <c r="A68" s="35"/>
      <c r="B68" s="25"/>
      <c r="C68" s="25"/>
      <c r="D68" s="30"/>
      <c r="E68" s="25"/>
    </row>
    <row r="69" spans="1:5" ht="15">
      <c r="A69" s="33" t="s">
        <v>146</v>
      </c>
      <c r="B69" s="15"/>
      <c r="C69" s="15"/>
      <c r="D69" s="16"/>
      <c r="E69" s="15"/>
    </row>
    <row r="70" spans="1:5" ht="15">
      <c r="A70" s="33" t="s">
        <v>147</v>
      </c>
      <c r="B70" s="15"/>
      <c r="C70" s="15"/>
      <c r="D70" s="16"/>
      <c r="E70" s="15"/>
    </row>
    <row r="71" spans="1:5" ht="15">
      <c r="A71" s="33"/>
      <c r="B71" s="15"/>
      <c r="C71" s="15"/>
      <c r="D71" s="31"/>
      <c r="E71" s="15"/>
    </row>
    <row r="72" spans="1:6" ht="44.25" customHeight="1">
      <c r="A72" s="42" t="s">
        <v>152</v>
      </c>
      <c r="B72" s="42"/>
      <c r="C72" s="42"/>
      <c r="D72" s="42"/>
      <c r="E72" s="42"/>
      <c r="F72" s="42"/>
    </row>
    <row r="73" spans="1:5" ht="15">
      <c r="A73" s="43" t="s">
        <v>176</v>
      </c>
      <c r="B73" s="23"/>
      <c r="C73" s="23"/>
      <c r="D73" s="31"/>
      <c r="E73" s="15"/>
    </row>
    <row r="74" spans="1:5" ht="15">
      <c r="A74" s="33"/>
      <c r="B74" s="15"/>
      <c r="C74" s="15"/>
      <c r="D74" s="16"/>
      <c r="E74" s="15"/>
    </row>
    <row r="75" spans="1:5" ht="15">
      <c r="A75" s="33"/>
      <c r="B75" s="15"/>
      <c r="C75" s="15"/>
      <c r="D75" s="16"/>
      <c r="E75" s="15"/>
    </row>
    <row r="76" spans="1:5" ht="15">
      <c r="A76" s="33"/>
      <c r="B76" s="15"/>
      <c r="C76" s="15"/>
      <c r="D76" s="16"/>
      <c r="E76" s="15"/>
    </row>
    <row r="77" spans="1:5" ht="15">
      <c r="A77" s="33"/>
      <c r="B77" s="15"/>
      <c r="C77" s="15"/>
      <c r="D77" s="16"/>
      <c r="E77" s="15"/>
    </row>
    <row r="78" spans="1:5" ht="15">
      <c r="A78" s="33"/>
      <c r="C78" s="15"/>
      <c r="D78" s="16"/>
      <c r="E78" s="15"/>
    </row>
    <row r="79" spans="1:4" ht="15">
      <c r="A79" s="33"/>
      <c r="D79" s="16"/>
    </row>
    <row r="80" ht="15">
      <c r="A80" s="33"/>
    </row>
    <row r="81" ht="15">
      <c r="A81" s="33"/>
    </row>
    <row r="82" ht="15">
      <c r="A82" s="33"/>
    </row>
    <row r="83" ht="15">
      <c r="A83" s="33"/>
    </row>
  </sheetData>
  <sheetProtection/>
  <mergeCells count="1">
    <mergeCell ref="A72:F72"/>
  </mergeCells>
  <hyperlinks>
    <hyperlink ref="A73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</cols>
  <sheetData>
    <row r="1" ht="20.25">
      <c r="A1" s="9" t="s">
        <v>74</v>
      </c>
    </row>
    <row r="2" ht="20.25">
      <c r="A2" s="9" t="s">
        <v>153</v>
      </c>
    </row>
    <row r="3" ht="15">
      <c r="A3" s="8" t="s">
        <v>0</v>
      </c>
    </row>
    <row r="4" spans="1:5" ht="28.5">
      <c r="A4" s="10" t="s">
        <v>163</v>
      </c>
      <c r="B4" s="26" t="s">
        <v>75</v>
      </c>
      <c r="C4" s="26" t="s">
        <v>77</v>
      </c>
      <c r="D4" s="26" t="s">
        <v>78</v>
      </c>
      <c r="E4" s="26" t="s">
        <v>79</v>
      </c>
    </row>
    <row r="5" spans="1:5" ht="15">
      <c r="A5" s="13"/>
      <c r="B5" s="11"/>
      <c r="C5" s="14"/>
      <c r="D5" s="11"/>
      <c r="E5" s="11"/>
    </row>
    <row r="6" spans="1:5" ht="15">
      <c r="A6" s="12" t="s">
        <v>1</v>
      </c>
      <c r="B6" s="23">
        <f>SUM(B7:B67)</f>
        <v>90000</v>
      </c>
      <c r="C6" s="23">
        <f>SUM(C7:C67)</f>
        <v>60000</v>
      </c>
      <c r="D6" s="16">
        <v>77</v>
      </c>
      <c r="E6" s="23">
        <f>SUM(E7:E67)</f>
        <v>4620000</v>
      </c>
    </row>
    <row r="7" spans="1:5" ht="15">
      <c r="A7" s="19" t="s">
        <v>83</v>
      </c>
      <c r="B7" s="17">
        <v>500</v>
      </c>
      <c r="C7" s="17">
        <v>500</v>
      </c>
      <c r="D7" s="18">
        <v>74</v>
      </c>
      <c r="E7" s="17">
        <v>37100</v>
      </c>
    </row>
    <row r="8" spans="1:5" ht="15">
      <c r="A8" s="19" t="s">
        <v>84</v>
      </c>
      <c r="B8" s="15">
        <v>2200</v>
      </c>
      <c r="C8" s="15">
        <v>1400</v>
      </c>
      <c r="D8" s="16">
        <v>59</v>
      </c>
      <c r="E8" s="15">
        <v>82300</v>
      </c>
    </row>
    <row r="9" spans="1:5" ht="15">
      <c r="A9" s="19" t="s">
        <v>85</v>
      </c>
      <c r="B9" s="17" t="s">
        <v>2</v>
      </c>
      <c r="C9" s="17" t="s">
        <v>2</v>
      </c>
      <c r="D9" s="18" t="s">
        <v>2</v>
      </c>
      <c r="E9" s="17" t="s">
        <v>2</v>
      </c>
    </row>
    <row r="10" spans="1:5" ht="15">
      <c r="A10" s="19" t="s">
        <v>86</v>
      </c>
      <c r="B10" s="15">
        <v>2900</v>
      </c>
      <c r="C10" s="15">
        <v>1500</v>
      </c>
      <c r="D10" s="16">
        <v>65</v>
      </c>
      <c r="E10" s="15">
        <v>97500</v>
      </c>
    </row>
    <row r="11" spans="1:5" ht="15">
      <c r="A11" s="19" t="s">
        <v>87</v>
      </c>
      <c r="B11" s="15">
        <v>5200</v>
      </c>
      <c r="C11" s="15">
        <v>2800</v>
      </c>
      <c r="D11" s="16">
        <v>88</v>
      </c>
      <c r="E11" s="15">
        <v>247100</v>
      </c>
    </row>
    <row r="12" spans="1:5" ht="15">
      <c r="A12" s="19" t="s">
        <v>88</v>
      </c>
      <c r="B12" s="15">
        <v>1500</v>
      </c>
      <c r="C12" s="15">
        <v>1100</v>
      </c>
      <c r="D12" s="16">
        <v>83</v>
      </c>
      <c r="E12" s="15">
        <v>91400</v>
      </c>
    </row>
    <row r="13" spans="1:5" ht="15">
      <c r="A13" s="19" t="s">
        <v>89</v>
      </c>
      <c r="B13" s="17" t="s">
        <v>2</v>
      </c>
      <c r="C13" s="17" t="s">
        <v>2</v>
      </c>
      <c r="D13" s="18" t="s">
        <v>2</v>
      </c>
      <c r="E13" s="17" t="s">
        <v>2</v>
      </c>
    </row>
    <row r="14" spans="1:5" ht="15">
      <c r="A14" s="19" t="s">
        <v>90</v>
      </c>
      <c r="B14" s="17" t="s">
        <v>2</v>
      </c>
      <c r="C14" s="17" t="s">
        <v>2</v>
      </c>
      <c r="D14" s="18" t="s">
        <v>2</v>
      </c>
      <c r="E14" s="17" t="s">
        <v>2</v>
      </c>
    </row>
    <row r="15" spans="1:5" ht="15">
      <c r="A15" s="19" t="s">
        <v>91</v>
      </c>
      <c r="B15" s="17" t="s">
        <v>3</v>
      </c>
      <c r="C15" s="17" t="s">
        <v>3</v>
      </c>
      <c r="D15" s="18" t="s">
        <v>3</v>
      </c>
      <c r="E15" s="17" t="s">
        <v>3</v>
      </c>
    </row>
    <row r="16" spans="1:5" ht="15">
      <c r="A16" s="19" t="s">
        <v>92</v>
      </c>
      <c r="B16" s="17">
        <v>1100</v>
      </c>
      <c r="C16" s="17">
        <v>300</v>
      </c>
      <c r="D16" s="18">
        <v>54</v>
      </c>
      <c r="E16" s="17">
        <v>16100</v>
      </c>
    </row>
    <row r="17" spans="1:5" ht="15">
      <c r="A17" s="19" t="s">
        <v>93</v>
      </c>
      <c r="B17" s="17">
        <v>1100</v>
      </c>
      <c r="C17" s="17">
        <v>800</v>
      </c>
      <c r="D17" s="18">
        <v>89</v>
      </c>
      <c r="E17" s="17">
        <v>71300</v>
      </c>
    </row>
    <row r="18" spans="1:5" ht="15">
      <c r="A18" s="19" t="s">
        <v>94</v>
      </c>
      <c r="B18" s="17" t="s">
        <v>2</v>
      </c>
      <c r="C18" s="17" t="s">
        <v>2</v>
      </c>
      <c r="D18" s="18" t="s">
        <v>2</v>
      </c>
      <c r="E18" s="17" t="s">
        <v>2</v>
      </c>
    </row>
    <row r="19" spans="1:5" ht="15">
      <c r="A19" s="19" t="s">
        <v>95</v>
      </c>
      <c r="B19" s="17">
        <v>500</v>
      </c>
      <c r="C19" s="17">
        <v>200</v>
      </c>
      <c r="D19" s="18">
        <v>54</v>
      </c>
      <c r="E19" s="17">
        <v>10700</v>
      </c>
    </row>
    <row r="20" spans="1:5" ht="15">
      <c r="A20" s="19" t="s">
        <v>96</v>
      </c>
      <c r="B20" s="15">
        <v>4000</v>
      </c>
      <c r="C20" s="15">
        <v>3100</v>
      </c>
      <c r="D20" s="16">
        <v>67</v>
      </c>
      <c r="E20" s="15">
        <v>208200</v>
      </c>
    </row>
    <row r="21" spans="1:5" ht="15">
      <c r="A21" s="19" t="s">
        <v>97</v>
      </c>
      <c r="B21" s="17" t="s">
        <v>3</v>
      </c>
      <c r="C21" s="17" t="s">
        <v>3</v>
      </c>
      <c r="D21" s="18" t="s">
        <v>3</v>
      </c>
      <c r="E21" s="17" t="s">
        <v>3</v>
      </c>
    </row>
    <row r="22" spans="1:5" ht="15">
      <c r="A22" s="19" t="s">
        <v>98</v>
      </c>
      <c r="B22" s="17" t="s">
        <v>3</v>
      </c>
      <c r="C22" s="17" t="s">
        <v>3</v>
      </c>
      <c r="D22" s="18" t="s">
        <v>3</v>
      </c>
      <c r="E22" s="17" t="s">
        <v>3</v>
      </c>
    </row>
    <row r="23" spans="1:5" ht="15">
      <c r="A23" s="19" t="s">
        <v>99</v>
      </c>
      <c r="B23" s="17" t="s">
        <v>2</v>
      </c>
      <c r="C23" s="17" t="s">
        <v>2</v>
      </c>
      <c r="D23" s="18" t="s">
        <v>2</v>
      </c>
      <c r="E23" s="17" t="s">
        <v>2</v>
      </c>
    </row>
    <row r="24" spans="1:5" ht="15">
      <c r="A24" s="19" t="s">
        <v>100</v>
      </c>
      <c r="B24" s="15">
        <v>2100</v>
      </c>
      <c r="C24" s="15">
        <v>1700</v>
      </c>
      <c r="D24" s="16">
        <v>83</v>
      </c>
      <c r="E24" s="15">
        <v>140700</v>
      </c>
    </row>
    <row r="25" spans="1:5" ht="15">
      <c r="A25" s="19" t="s">
        <v>101</v>
      </c>
      <c r="B25" s="17" t="s">
        <v>2</v>
      </c>
      <c r="C25" s="17" t="s">
        <v>2</v>
      </c>
      <c r="D25" s="18" t="s">
        <v>2</v>
      </c>
      <c r="E25" s="17" t="s">
        <v>2</v>
      </c>
    </row>
    <row r="26" spans="1:5" ht="15">
      <c r="A26" s="19" t="s">
        <v>102</v>
      </c>
      <c r="B26" s="17" t="s">
        <v>3</v>
      </c>
      <c r="C26" s="17" t="s">
        <v>3</v>
      </c>
      <c r="D26" s="18" t="s">
        <v>3</v>
      </c>
      <c r="E26" s="17" t="s">
        <v>3</v>
      </c>
    </row>
    <row r="27" spans="1:5" ht="15">
      <c r="A27" s="19" t="s">
        <v>103</v>
      </c>
      <c r="B27" s="15">
        <v>1800</v>
      </c>
      <c r="C27" s="15">
        <v>1200</v>
      </c>
      <c r="D27" s="16">
        <v>64</v>
      </c>
      <c r="E27" s="15">
        <v>76900</v>
      </c>
    </row>
    <row r="28" spans="1:5" ht="15">
      <c r="A28" s="19" t="s">
        <v>104</v>
      </c>
      <c r="B28" s="17" t="s">
        <v>2</v>
      </c>
      <c r="C28" s="17" t="s">
        <v>2</v>
      </c>
      <c r="D28" s="18" t="s">
        <v>2</v>
      </c>
      <c r="E28" s="17" t="s">
        <v>2</v>
      </c>
    </row>
    <row r="29" spans="1:5" ht="15">
      <c r="A29" s="19" t="s">
        <v>105</v>
      </c>
      <c r="B29" s="17" t="s">
        <v>2</v>
      </c>
      <c r="C29" s="17" t="s">
        <v>2</v>
      </c>
      <c r="D29" s="18" t="s">
        <v>2</v>
      </c>
      <c r="E29" s="17" t="s">
        <v>2</v>
      </c>
    </row>
    <row r="30" spans="1:5" ht="15">
      <c r="A30" s="19" t="s">
        <v>106</v>
      </c>
      <c r="B30" s="15">
        <v>4000</v>
      </c>
      <c r="C30" s="15">
        <v>1600</v>
      </c>
      <c r="D30" s="16">
        <v>84</v>
      </c>
      <c r="E30" s="15">
        <v>134900</v>
      </c>
    </row>
    <row r="31" spans="1:5" ht="15">
      <c r="A31" s="19" t="s">
        <v>107</v>
      </c>
      <c r="B31" s="15">
        <v>3200</v>
      </c>
      <c r="C31" s="15">
        <v>2600</v>
      </c>
      <c r="D31" s="16">
        <v>76</v>
      </c>
      <c r="E31" s="15">
        <v>198100</v>
      </c>
    </row>
    <row r="32" spans="1:5" ht="15">
      <c r="A32" s="19" t="s">
        <v>108</v>
      </c>
      <c r="B32" s="17">
        <v>1200</v>
      </c>
      <c r="C32" s="17">
        <v>1000</v>
      </c>
      <c r="D32" s="18">
        <v>85</v>
      </c>
      <c r="E32" s="17">
        <v>85100</v>
      </c>
    </row>
    <row r="33" spans="1:5" ht="15">
      <c r="A33" s="19" t="s">
        <v>109</v>
      </c>
      <c r="B33" s="17">
        <v>1200</v>
      </c>
      <c r="C33" s="17">
        <v>800</v>
      </c>
      <c r="D33" s="18">
        <v>89</v>
      </c>
      <c r="E33" s="17">
        <v>70800</v>
      </c>
    </row>
    <row r="34" spans="1:5" ht="15">
      <c r="A34" s="19" t="s">
        <v>110</v>
      </c>
      <c r="B34" s="17" t="s">
        <v>3</v>
      </c>
      <c r="C34" s="17" t="s">
        <v>3</v>
      </c>
      <c r="D34" s="18" t="s">
        <v>3</v>
      </c>
      <c r="E34" s="17" t="s">
        <v>3</v>
      </c>
    </row>
    <row r="35" spans="1:5" ht="15">
      <c r="A35" s="19" t="s">
        <v>111</v>
      </c>
      <c r="B35" s="15">
        <v>2100</v>
      </c>
      <c r="C35" s="15">
        <v>1900</v>
      </c>
      <c r="D35" s="16">
        <v>93</v>
      </c>
      <c r="E35" s="15">
        <v>175800</v>
      </c>
    </row>
    <row r="36" spans="1:5" ht="15">
      <c r="A36" s="19" t="s">
        <v>112</v>
      </c>
      <c r="B36" s="15">
        <v>4600</v>
      </c>
      <c r="C36" s="15">
        <v>4000</v>
      </c>
      <c r="D36" s="16">
        <v>73</v>
      </c>
      <c r="E36" s="15">
        <v>292300</v>
      </c>
    </row>
    <row r="37" spans="1:5" ht="15">
      <c r="A37" s="19" t="s">
        <v>113</v>
      </c>
      <c r="B37" s="15">
        <v>5300</v>
      </c>
      <c r="C37" s="15">
        <v>4000</v>
      </c>
      <c r="D37" s="16">
        <v>69</v>
      </c>
      <c r="E37" s="15">
        <v>276000</v>
      </c>
    </row>
    <row r="38" spans="1:5" ht="15">
      <c r="A38" s="19" t="s">
        <v>114</v>
      </c>
      <c r="B38" s="17">
        <v>2200</v>
      </c>
      <c r="C38" s="17">
        <v>1900</v>
      </c>
      <c r="D38" s="18">
        <v>88</v>
      </c>
      <c r="E38" s="17">
        <v>167500</v>
      </c>
    </row>
    <row r="39" spans="1:5" ht="15">
      <c r="A39" s="19" t="s">
        <v>115</v>
      </c>
      <c r="B39" s="17" t="s">
        <v>2</v>
      </c>
      <c r="C39" s="17" t="s">
        <v>2</v>
      </c>
      <c r="D39" s="18" t="s">
        <v>2</v>
      </c>
      <c r="E39" s="17" t="s">
        <v>2</v>
      </c>
    </row>
    <row r="40" spans="1:5" ht="15">
      <c r="A40" s="19" t="s">
        <v>116</v>
      </c>
      <c r="B40" s="17">
        <v>500</v>
      </c>
      <c r="C40" s="17">
        <v>400</v>
      </c>
      <c r="D40" s="18">
        <v>84</v>
      </c>
      <c r="E40" s="17">
        <v>33400</v>
      </c>
    </row>
    <row r="41" spans="1:5" ht="15">
      <c r="A41" s="19" t="s">
        <v>117</v>
      </c>
      <c r="B41" s="17" t="s">
        <v>2</v>
      </c>
      <c r="C41" s="17" t="s">
        <v>3</v>
      </c>
      <c r="D41" s="18" t="s">
        <v>3</v>
      </c>
      <c r="E41" s="17" t="s">
        <v>3</v>
      </c>
    </row>
    <row r="42" spans="1:5" ht="15">
      <c r="A42" s="19" t="s">
        <v>118</v>
      </c>
      <c r="B42" s="15">
        <v>1900</v>
      </c>
      <c r="C42" s="15">
        <v>1200</v>
      </c>
      <c r="D42" s="16">
        <v>70</v>
      </c>
      <c r="E42" s="15">
        <v>84400</v>
      </c>
    </row>
    <row r="43" spans="1:5" ht="15">
      <c r="A43" s="19" t="s">
        <v>119</v>
      </c>
      <c r="B43" s="17">
        <v>0</v>
      </c>
      <c r="C43" s="17">
        <v>0</v>
      </c>
      <c r="D43" s="18">
        <v>0</v>
      </c>
      <c r="E43" s="17">
        <v>0</v>
      </c>
    </row>
    <row r="44" spans="1:5" ht="15">
      <c r="A44" s="19" t="s">
        <v>120</v>
      </c>
      <c r="B44" s="17" t="s">
        <v>2</v>
      </c>
      <c r="C44" s="17" t="s">
        <v>2</v>
      </c>
      <c r="D44" s="18" t="s">
        <v>2</v>
      </c>
      <c r="E44" s="17" t="s">
        <v>2</v>
      </c>
    </row>
    <row r="45" spans="1:5" ht="15">
      <c r="A45" s="19" t="s">
        <v>121</v>
      </c>
      <c r="B45" s="17">
        <v>0</v>
      </c>
      <c r="C45" s="17">
        <v>0</v>
      </c>
      <c r="D45" s="18">
        <v>0</v>
      </c>
      <c r="E45" s="17">
        <v>0</v>
      </c>
    </row>
    <row r="46" spans="1:5" ht="15">
      <c r="A46" s="19" t="s">
        <v>122</v>
      </c>
      <c r="B46" s="15">
        <v>700</v>
      </c>
      <c r="C46" s="15">
        <v>400</v>
      </c>
      <c r="D46" s="16">
        <v>76</v>
      </c>
      <c r="E46" s="15">
        <v>30400</v>
      </c>
    </row>
    <row r="47" spans="1:5" ht="15">
      <c r="A47" s="19" t="s">
        <v>123</v>
      </c>
      <c r="B47" s="17" t="s">
        <v>2</v>
      </c>
      <c r="C47" s="17" t="s">
        <v>2</v>
      </c>
      <c r="D47" s="18" t="s">
        <v>2</v>
      </c>
      <c r="E47" s="17" t="s">
        <v>2</v>
      </c>
    </row>
    <row r="48" spans="1:5" ht="15">
      <c r="A48" s="19" t="s">
        <v>124</v>
      </c>
      <c r="B48" s="17" t="s">
        <v>2</v>
      </c>
      <c r="C48" s="17" t="s">
        <v>2</v>
      </c>
      <c r="D48" s="18" t="s">
        <v>2</v>
      </c>
      <c r="E48" s="17" t="s">
        <v>2</v>
      </c>
    </row>
    <row r="49" spans="1:5" ht="15">
      <c r="A49" s="19" t="s">
        <v>125</v>
      </c>
      <c r="B49" s="17" t="s">
        <v>2</v>
      </c>
      <c r="C49" s="17" t="s">
        <v>2</v>
      </c>
      <c r="D49" s="18" t="s">
        <v>2</v>
      </c>
      <c r="E49" s="17" t="s">
        <v>2</v>
      </c>
    </row>
    <row r="50" spans="1:5" ht="15">
      <c r="A50" s="19" t="s">
        <v>126</v>
      </c>
      <c r="B50" s="15">
        <v>800</v>
      </c>
      <c r="C50" s="15">
        <v>700</v>
      </c>
      <c r="D50" s="16">
        <v>68</v>
      </c>
      <c r="E50" s="15">
        <v>47800</v>
      </c>
    </row>
    <row r="51" spans="1:5" ht="15">
      <c r="A51" s="19" t="s">
        <v>127</v>
      </c>
      <c r="B51" s="17">
        <v>3000</v>
      </c>
      <c r="C51" s="17">
        <v>2400</v>
      </c>
      <c r="D51" s="18">
        <v>82</v>
      </c>
      <c r="E51" s="17">
        <v>195800</v>
      </c>
    </row>
    <row r="52" spans="1:5" ht="15">
      <c r="A52" s="19" t="s">
        <v>128</v>
      </c>
      <c r="B52" s="15">
        <v>12900</v>
      </c>
      <c r="C52" s="15">
        <v>10200</v>
      </c>
      <c r="D52" s="16">
        <v>81</v>
      </c>
      <c r="E52" s="15">
        <v>822500</v>
      </c>
    </row>
    <row r="53" spans="1:5" ht="15">
      <c r="A53" s="19" t="s">
        <v>129</v>
      </c>
      <c r="B53" s="17" t="s">
        <v>2</v>
      </c>
      <c r="C53" s="17" t="s">
        <v>2</v>
      </c>
      <c r="D53" s="18" t="s">
        <v>2</v>
      </c>
      <c r="E53" s="17" t="s">
        <v>2</v>
      </c>
    </row>
    <row r="54" spans="1:5" ht="15">
      <c r="A54" s="19" t="s">
        <v>130</v>
      </c>
      <c r="B54" s="17" t="s">
        <v>2</v>
      </c>
      <c r="C54" s="17" t="s">
        <v>2</v>
      </c>
      <c r="D54" s="18" t="s">
        <v>2</v>
      </c>
      <c r="E54" s="17" t="s">
        <v>2</v>
      </c>
    </row>
    <row r="55" spans="1:5" ht="15">
      <c r="A55" s="19" t="s">
        <v>131</v>
      </c>
      <c r="B55" s="15">
        <v>1000</v>
      </c>
      <c r="C55" s="15">
        <v>700</v>
      </c>
      <c r="D55" s="16">
        <v>58</v>
      </c>
      <c r="E55" s="15">
        <v>40900</v>
      </c>
    </row>
    <row r="56" spans="1:5" ht="15">
      <c r="A56" s="19" t="s">
        <v>132</v>
      </c>
      <c r="B56" s="15">
        <v>2000</v>
      </c>
      <c r="C56" s="15">
        <v>1400</v>
      </c>
      <c r="D56" s="16">
        <v>78</v>
      </c>
      <c r="E56" s="15">
        <v>108800</v>
      </c>
    </row>
    <row r="57" spans="1:5" ht="15">
      <c r="A57" s="19" t="s">
        <v>133</v>
      </c>
      <c r="B57" s="17" t="s">
        <v>2</v>
      </c>
      <c r="C57" s="17" t="s">
        <v>2</v>
      </c>
      <c r="D57" s="18" t="s">
        <v>2</v>
      </c>
      <c r="E57" s="17" t="s">
        <v>2</v>
      </c>
    </row>
    <row r="58" spans="1:5" ht="15">
      <c r="A58" s="19" t="s">
        <v>134</v>
      </c>
      <c r="B58" s="17" t="s">
        <v>3</v>
      </c>
      <c r="C58" s="17" t="s">
        <v>3</v>
      </c>
      <c r="D58" s="18" t="s">
        <v>3</v>
      </c>
      <c r="E58" s="17" t="s">
        <v>3</v>
      </c>
    </row>
    <row r="59" spans="1:5" ht="15">
      <c r="A59" s="19" t="s">
        <v>135</v>
      </c>
      <c r="B59" s="17">
        <v>600</v>
      </c>
      <c r="C59" s="17">
        <v>200</v>
      </c>
      <c r="D59" s="18">
        <v>80</v>
      </c>
      <c r="E59" s="17">
        <v>15900</v>
      </c>
    </row>
    <row r="60" spans="1:5" ht="15">
      <c r="A60" s="19" t="s">
        <v>136</v>
      </c>
      <c r="B60" s="15">
        <v>1700</v>
      </c>
      <c r="C60" s="15">
        <v>1500</v>
      </c>
      <c r="D60" s="16">
        <v>93</v>
      </c>
      <c r="E60" s="15">
        <v>138800</v>
      </c>
    </row>
    <row r="61" spans="1:5" ht="15">
      <c r="A61" s="19" t="s">
        <v>137</v>
      </c>
      <c r="B61" s="17">
        <v>0</v>
      </c>
      <c r="C61" s="17">
        <v>0</v>
      </c>
      <c r="D61" s="18">
        <v>0</v>
      </c>
      <c r="E61" s="17">
        <v>0</v>
      </c>
    </row>
    <row r="62" spans="1:5" ht="15">
      <c r="A62" s="19" t="s">
        <v>138</v>
      </c>
      <c r="B62" s="15">
        <v>4300</v>
      </c>
      <c r="C62" s="15">
        <v>2800</v>
      </c>
      <c r="D62" s="16">
        <v>75</v>
      </c>
      <c r="E62" s="15">
        <v>211200</v>
      </c>
    </row>
    <row r="63" spans="1:5" ht="15">
      <c r="A63" s="19" t="s">
        <v>139</v>
      </c>
      <c r="B63" s="15">
        <v>1300</v>
      </c>
      <c r="C63" s="15">
        <v>1100</v>
      </c>
      <c r="D63" s="16">
        <v>94</v>
      </c>
      <c r="E63" s="15">
        <v>103500</v>
      </c>
    </row>
    <row r="64" spans="1:5" ht="15">
      <c r="A64" s="19"/>
      <c r="B64" s="15"/>
      <c r="C64" s="15"/>
      <c r="D64" s="16"/>
      <c r="E64" s="15"/>
    </row>
    <row r="65" spans="1:5" ht="15">
      <c r="A65" s="19" t="s">
        <v>140</v>
      </c>
      <c r="B65" s="17">
        <f>3400+1400+3500+1100+1800</f>
        <v>11200</v>
      </c>
      <c r="C65" s="17">
        <f>1100+800+800+900+300</f>
        <v>3900</v>
      </c>
      <c r="D65" s="16">
        <f>+(68+65+72+59+64)/5</f>
        <v>65.6</v>
      </c>
      <c r="E65" s="15">
        <f>75100+51700+57900+53500+19200</f>
        <v>257400</v>
      </c>
    </row>
    <row r="66" spans="1:5" ht="15">
      <c r="A66" s="19"/>
      <c r="B66" s="17"/>
      <c r="C66" s="17"/>
      <c r="D66" s="16"/>
      <c r="E66" s="15"/>
    </row>
    <row r="67" spans="1:5" ht="15">
      <c r="A67" s="19" t="s">
        <v>4</v>
      </c>
      <c r="B67" s="17">
        <v>1400</v>
      </c>
      <c r="C67" s="17">
        <v>700</v>
      </c>
      <c r="D67" s="16">
        <v>71</v>
      </c>
      <c r="E67" s="15">
        <v>49400</v>
      </c>
    </row>
    <row r="68" spans="1:5" ht="15">
      <c r="A68" s="13"/>
      <c r="B68" s="25"/>
      <c r="C68" s="25"/>
      <c r="D68" s="30"/>
      <c r="E68" s="25"/>
    </row>
    <row r="69" spans="1:5" ht="15">
      <c r="A69" s="11" t="s">
        <v>146</v>
      </c>
      <c r="B69" s="15"/>
      <c r="C69" s="15"/>
      <c r="D69" s="16"/>
      <c r="E69" s="15"/>
    </row>
    <row r="70" spans="1:5" ht="15">
      <c r="A70" s="11" t="s">
        <v>147</v>
      </c>
      <c r="B70" s="15"/>
      <c r="C70" s="15"/>
      <c r="D70" s="16"/>
      <c r="E70" s="15"/>
    </row>
    <row r="71" spans="1:5" ht="15">
      <c r="A71" s="11"/>
      <c r="B71" s="15"/>
      <c r="C71" s="15"/>
      <c r="D71" s="31"/>
      <c r="E71" s="15"/>
    </row>
    <row r="72" spans="1:6" ht="45.75" customHeight="1">
      <c r="A72" s="41" t="s">
        <v>164</v>
      </c>
      <c r="B72" s="41"/>
      <c r="C72" s="41"/>
      <c r="D72" s="41"/>
      <c r="E72" s="41"/>
      <c r="F72" s="41"/>
    </row>
    <row r="73" spans="1:5" ht="15">
      <c r="A73" s="43" t="s">
        <v>176</v>
      </c>
      <c r="B73" s="23"/>
      <c r="C73" s="23"/>
      <c r="D73" s="31"/>
      <c r="E73" s="15"/>
    </row>
    <row r="74" spans="1:5" ht="15">
      <c r="A74" s="11"/>
      <c r="B74" s="15"/>
      <c r="C74" s="15"/>
      <c r="D74" s="16"/>
      <c r="E74" s="15"/>
    </row>
    <row r="75" spans="1:5" ht="15">
      <c r="A75" s="11"/>
      <c r="B75" s="15"/>
      <c r="C75" s="15"/>
      <c r="D75" s="16"/>
      <c r="E75" s="15"/>
    </row>
    <row r="76" spans="2:4" ht="15">
      <c r="B76" s="15"/>
      <c r="C76" s="15"/>
      <c r="D76" s="16"/>
    </row>
    <row r="77" spans="3:4" ht="15">
      <c r="C77" s="15"/>
      <c r="D77" s="16"/>
    </row>
  </sheetData>
  <sheetProtection/>
  <mergeCells count="1">
    <mergeCell ref="A72:F72"/>
  </mergeCells>
  <hyperlinks>
    <hyperlink ref="A73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14.77734375" defaultRowHeight="15"/>
  <cols>
    <col min="1" max="1" width="18.77734375" style="0" customWidth="1"/>
  </cols>
  <sheetData>
    <row r="1" ht="20.25">
      <c r="A1" s="9" t="s">
        <v>74</v>
      </c>
    </row>
    <row r="2" ht="20.25">
      <c r="A2" s="9" t="s">
        <v>154</v>
      </c>
    </row>
    <row r="3" ht="15">
      <c r="A3" s="8" t="s">
        <v>0</v>
      </c>
    </row>
    <row r="4" spans="1:5" ht="28.5">
      <c r="A4" s="10" t="s">
        <v>163</v>
      </c>
      <c r="B4" s="26" t="s">
        <v>75</v>
      </c>
      <c r="C4" s="26" t="s">
        <v>77</v>
      </c>
      <c r="D4" s="26" t="s">
        <v>78</v>
      </c>
      <c r="E4" s="26" t="s">
        <v>79</v>
      </c>
    </row>
    <row r="5" spans="1:5" ht="15">
      <c r="A5" s="13"/>
      <c r="B5" s="11"/>
      <c r="C5" s="14"/>
      <c r="D5" s="11"/>
      <c r="E5" s="11"/>
    </row>
    <row r="6" spans="1:5" ht="15">
      <c r="A6" s="12" t="s">
        <v>1</v>
      </c>
      <c r="B6" s="23">
        <f>SUM(B7:B67)</f>
        <v>80000</v>
      </c>
      <c r="C6" s="23">
        <f>SUM(C7:C67)</f>
        <v>64000</v>
      </c>
      <c r="D6" s="22">
        <v>66</v>
      </c>
      <c r="E6" s="23">
        <f>SUM(E7:E67)</f>
        <v>4224000</v>
      </c>
    </row>
    <row r="7" spans="1:5" ht="15">
      <c r="A7" s="19" t="s">
        <v>83</v>
      </c>
      <c r="B7" s="17" t="s">
        <v>2</v>
      </c>
      <c r="C7" s="17" t="s">
        <v>2</v>
      </c>
      <c r="D7" s="21" t="s">
        <v>2</v>
      </c>
      <c r="E7" s="17" t="s">
        <v>2</v>
      </c>
    </row>
    <row r="8" spans="1:5" ht="15">
      <c r="A8" s="19" t="s">
        <v>84</v>
      </c>
      <c r="B8" s="15">
        <v>2600</v>
      </c>
      <c r="C8" s="15">
        <v>1800</v>
      </c>
      <c r="D8" s="22">
        <v>58</v>
      </c>
      <c r="E8" s="15">
        <v>105100</v>
      </c>
    </row>
    <row r="9" spans="1:5" ht="15">
      <c r="A9" s="19" t="s">
        <v>85</v>
      </c>
      <c r="B9" s="17" t="s">
        <v>3</v>
      </c>
      <c r="C9" s="17" t="s">
        <v>3</v>
      </c>
      <c r="D9" s="21" t="s">
        <v>3</v>
      </c>
      <c r="E9" s="17" t="s">
        <v>3</v>
      </c>
    </row>
    <row r="10" spans="1:5" ht="15">
      <c r="A10" s="19" t="s">
        <v>86</v>
      </c>
      <c r="B10" s="15">
        <v>2700</v>
      </c>
      <c r="C10" s="15">
        <v>2200</v>
      </c>
      <c r="D10" s="22">
        <v>62</v>
      </c>
      <c r="E10" s="15">
        <v>137200</v>
      </c>
    </row>
    <row r="11" spans="1:5" ht="15">
      <c r="A11" s="19" t="s">
        <v>87</v>
      </c>
      <c r="B11" s="15">
        <v>4100</v>
      </c>
      <c r="C11" s="15">
        <v>3400</v>
      </c>
      <c r="D11" s="22">
        <v>63</v>
      </c>
      <c r="E11" s="15">
        <v>215500</v>
      </c>
    </row>
    <row r="12" spans="1:5" ht="15">
      <c r="A12" s="19" t="s">
        <v>88</v>
      </c>
      <c r="B12" s="15">
        <v>1400</v>
      </c>
      <c r="C12" s="15">
        <v>1300</v>
      </c>
      <c r="D12" s="22">
        <v>63</v>
      </c>
      <c r="E12" s="15">
        <v>82400</v>
      </c>
    </row>
    <row r="13" spans="1:5" ht="15">
      <c r="A13" s="19" t="s">
        <v>89</v>
      </c>
      <c r="B13" s="17" t="s">
        <v>3</v>
      </c>
      <c r="C13" s="17" t="s">
        <v>3</v>
      </c>
      <c r="D13" s="21" t="s">
        <v>3</v>
      </c>
      <c r="E13" s="17" t="s">
        <v>3</v>
      </c>
    </row>
    <row r="14" spans="1:5" ht="15">
      <c r="A14" s="19" t="s">
        <v>90</v>
      </c>
      <c r="B14" s="17" t="s">
        <v>3</v>
      </c>
      <c r="C14" s="17" t="s">
        <v>3</v>
      </c>
      <c r="D14" s="21" t="s">
        <v>3</v>
      </c>
      <c r="E14" s="17" t="s">
        <v>3</v>
      </c>
    </row>
    <row r="15" spans="1:5" ht="15">
      <c r="A15" s="19" t="s">
        <v>91</v>
      </c>
      <c r="B15" s="17" t="s">
        <v>3</v>
      </c>
      <c r="C15" s="17" t="s">
        <v>3</v>
      </c>
      <c r="D15" s="21" t="s">
        <v>3</v>
      </c>
      <c r="E15" s="17" t="s">
        <v>3</v>
      </c>
    </row>
    <row r="16" spans="1:5" ht="15">
      <c r="A16" s="19" t="s">
        <v>92</v>
      </c>
      <c r="B16" s="17" t="s">
        <v>2</v>
      </c>
      <c r="C16" s="17" t="s">
        <v>3</v>
      </c>
      <c r="D16" s="21" t="s">
        <v>3</v>
      </c>
      <c r="E16" s="17" t="s">
        <v>3</v>
      </c>
    </row>
    <row r="17" spans="1:5" ht="15">
      <c r="A17" s="19" t="s">
        <v>93</v>
      </c>
      <c r="B17" s="17" t="s">
        <v>3</v>
      </c>
      <c r="C17" s="17" t="s">
        <v>3</v>
      </c>
      <c r="D17" s="21" t="s">
        <v>3</v>
      </c>
      <c r="E17" s="17" t="s">
        <v>3</v>
      </c>
    </row>
    <row r="18" spans="1:5" ht="15">
      <c r="A18" s="19" t="s">
        <v>94</v>
      </c>
      <c r="B18" s="17" t="s">
        <v>3</v>
      </c>
      <c r="C18" s="17" t="s">
        <v>3</v>
      </c>
      <c r="D18" s="21" t="s">
        <v>3</v>
      </c>
      <c r="E18" s="17" t="s">
        <v>3</v>
      </c>
    </row>
    <row r="19" spans="1:5" ht="15">
      <c r="A19" s="19" t="s">
        <v>95</v>
      </c>
      <c r="B19" s="17" t="s">
        <v>3</v>
      </c>
      <c r="C19" s="17" t="s">
        <v>3</v>
      </c>
      <c r="D19" s="21" t="s">
        <v>3</v>
      </c>
      <c r="E19" s="17" t="s">
        <v>3</v>
      </c>
    </row>
    <row r="20" spans="1:5" ht="15">
      <c r="A20" s="19" t="s">
        <v>96</v>
      </c>
      <c r="B20" s="15">
        <v>3100</v>
      </c>
      <c r="C20" s="15">
        <v>2700</v>
      </c>
      <c r="D20" s="22">
        <v>61</v>
      </c>
      <c r="E20" s="15">
        <v>165700</v>
      </c>
    </row>
    <row r="21" spans="1:5" ht="15">
      <c r="A21" s="19" t="s">
        <v>97</v>
      </c>
      <c r="B21" s="17" t="s">
        <v>3</v>
      </c>
      <c r="C21" s="17" t="s">
        <v>3</v>
      </c>
      <c r="D21" s="21" t="s">
        <v>3</v>
      </c>
      <c r="E21" s="17" t="s">
        <v>3</v>
      </c>
    </row>
    <row r="22" spans="1:5" ht="15">
      <c r="A22" s="19" t="s">
        <v>98</v>
      </c>
      <c r="B22" s="17" t="s">
        <v>3</v>
      </c>
      <c r="C22" s="17" t="s">
        <v>3</v>
      </c>
      <c r="D22" s="21" t="s">
        <v>3</v>
      </c>
      <c r="E22" s="17" t="s">
        <v>3</v>
      </c>
    </row>
    <row r="23" spans="1:5" ht="15">
      <c r="A23" s="19" t="s">
        <v>99</v>
      </c>
      <c r="B23" s="17" t="s">
        <v>2</v>
      </c>
      <c r="C23" s="17" t="s">
        <v>2</v>
      </c>
      <c r="D23" s="21" t="s">
        <v>2</v>
      </c>
      <c r="E23" s="17" t="s">
        <v>2</v>
      </c>
    </row>
    <row r="24" spans="1:5" ht="15">
      <c r="A24" s="19" t="s">
        <v>100</v>
      </c>
      <c r="B24" s="15">
        <v>1600</v>
      </c>
      <c r="C24" s="15">
        <v>1500</v>
      </c>
      <c r="D24" s="22">
        <v>65</v>
      </c>
      <c r="E24" s="15">
        <v>98100</v>
      </c>
    </row>
    <row r="25" spans="1:5" ht="15">
      <c r="A25" s="19" t="s">
        <v>101</v>
      </c>
      <c r="B25" s="17" t="s">
        <v>3</v>
      </c>
      <c r="C25" s="17" t="s">
        <v>3</v>
      </c>
      <c r="D25" s="21" t="s">
        <v>3</v>
      </c>
      <c r="E25" s="17" t="s">
        <v>3</v>
      </c>
    </row>
    <row r="26" spans="1:5" ht="15">
      <c r="A26" s="19" t="s">
        <v>102</v>
      </c>
      <c r="B26" s="17">
        <v>0</v>
      </c>
      <c r="C26" s="17">
        <v>0</v>
      </c>
      <c r="D26" s="21">
        <v>0</v>
      </c>
      <c r="E26" s="17">
        <v>0</v>
      </c>
    </row>
    <row r="27" spans="1:5" ht="15">
      <c r="A27" s="19" t="s">
        <v>103</v>
      </c>
      <c r="B27" s="15">
        <v>1300</v>
      </c>
      <c r="C27" s="15">
        <v>900</v>
      </c>
      <c r="D27" s="22">
        <v>69</v>
      </c>
      <c r="E27" s="15">
        <v>62400</v>
      </c>
    </row>
    <row r="28" spans="1:5" ht="15">
      <c r="A28" s="19" t="s">
        <v>104</v>
      </c>
      <c r="B28" s="17" t="s">
        <v>3</v>
      </c>
      <c r="C28" s="17" t="s">
        <v>3</v>
      </c>
      <c r="D28" s="21" t="s">
        <v>3</v>
      </c>
      <c r="E28" s="17" t="s">
        <v>3</v>
      </c>
    </row>
    <row r="29" spans="1:5" ht="15">
      <c r="A29" s="19" t="s">
        <v>105</v>
      </c>
      <c r="B29" s="17" t="s">
        <v>3</v>
      </c>
      <c r="C29" s="17" t="s">
        <v>3</v>
      </c>
      <c r="D29" s="21" t="s">
        <v>3</v>
      </c>
      <c r="E29" s="17" t="s">
        <v>3</v>
      </c>
    </row>
    <row r="30" spans="1:5" ht="15">
      <c r="A30" s="19" t="s">
        <v>106</v>
      </c>
      <c r="B30" s="15">
        <v>2400</v>
      </c>
      <c r="C30" s="15">
        <v>900</v>
      </c>
      <c r="D30" s="22">
        <v>57</v>
      </c>
      <c r="E30" s="15">
        <v>51600</v>
      </c>
    </row>
    <row r="31" spans="1:5" ht="15">
      <c r="A31" s="19" t="s">
        <v>107</v>
      </c>
      <c r="B31" s="15">
        <v>2600</v>
      </c>
      <c r="C31" s="15">
        <v>2200</v>
      </c>
      <c r="D31" s="22">
        <v>68</v>
      </c>
      <c r="E31" s="15">
        <v>150400</v>
      </c>
    </row>
    <row r="32" spans="1:5" ht="15">
      <c r="A32" s="19" t="s">
        <v>108</v>
      </c>
      <c r="B32" s="17" t="s">
        <v>3</v>
      </c>
      <c r="C32" s="17" t="s">
        <v>3</v>
      </c>
      <c r="D32" s="21" t="s">
        <v>3</v>
      </c>
      <c r="E32" s="17" t="s">
        <v>3</v>
      </c>
    </row>
    <row r="33" spans="1:5" ht="15">
      <c r="A33" s="19" t="s">
        <v>109</v>
      </c>
      <c r="B33" s="17" t="s">
        <v>2</v>
      </c>
      <c r="C33" s="17" t="s">
        <v>2</v>
      </c>
      <c r="D33" s="21" t="s">
        <v>2</v>
      </c>
      <c r="E33" s="17" t="s">
        <v>2</v>
      </c>
    </row>
    <row r="34" spans="1:5" ht="15">
      <c r="A34" s="19" t="s">
        <v>110</v>
      </c>
      <c r="B34" s="17" t="s">
        <v>3</v>
      </c>
      <c r="C34" s="17" t="s">
        <v>3</v>
      </c>
      <c r="D34" s="21" t="s">
        <v>3</v>
      </c>
      <c r="E34" s="17" t="s">
        <v>3</v>
      </c>
    </row>
    <row r="35" spans="1:5" ht="15">
      <c r="A35" s="19" t="s">
        <v>111</v>
      </c>
      <c r="B35" s="15">
        <v>2800</v>
      </c>
      <c r="C35" s="15">
        <v>2600</v>
      </c>
      <c r="D35" s="22">
        <v>88</v>
      </c>
      <c r="E35" s="15">
        <v>229600</v>
      </c>
    </row>
    <row r="36" spans="1:5" ht="15">
      <c r="A36" s="19" t="s">
        <v>112</v>
      </c>
      <c r="B36" s="15">
        <v>3600</v>
      </c>
      <c r="C36" s="15">
        <v>3200</v>
      </c>
      <c r="D36" s="22">
        <v>66</v>
      </c>
      <c r="E36" s="15">
        <v>212400</v>
      </c>
    </row>
    <row r="37" spans="1:5" ht="15">
      <c r="A37" s="19" t="s">
        <v>113</v>
      </c>
      <c r="B37" s="15">
        <v>4300</v>
      </c>
      <c r="C37" s="15">
        <v>3900</v>
      </c>
      <c r="D37" s="22">
        <v>66</v>
      </c>
      <c r="E37" s="15">
        <v>258900</v>
      </c>
    </row>
    <row r="38" spans="1:5" ht="15">
      <c r="A38" s="19" t="s">
        <v>114</v>
      </c>
      <c r="B38" s="17" t="s">
        <v>3</v>
      </c>
      <c r="C38" s="17" t="s">
        <v>3</v>
      </c>
      <c r="D38" s="21" t="s">
        <v>3</v>
      </c>
      <c r="E38" s="17" t="s">
        <v>3</v>
      </c>
    </row>
    <row r="39" spans="1:5" ht="15">
      <c r="A39" s="19" t="s">
        <v>115</v>
      </c>
      <c r="B39" s="17" t="s">
        <v>3</v>
      </c>
      <c r="C39" s="17" t="s">
        <v>3</v>
      </c>
      <c r="D39" s="21" t="s">
        <v>3</v>
      </c>
      <c r="E39" s="17" t="s">
        <v>3</v>
      </c>
    </row>
    <row r="40" spans="1:5" ht="15">
      <c r="A40" s="19" t="s">
        <v>116</v>
      </c>
      <c r="B40" s="17" t="s">
        <v>3</v>
      </c>
      <c r="C40" s="17" t="s">
        <v>3</v>
      </c>
      <c r="D40" s="21" t="s">
        <v>3</v>
      </c>
      <c r="E40" s="17" t="s">
        <v>3</v>
      </c>
    </row>
    <row r="41" spans="1:5" ht="15">
      <c r="A41" s="19" t="s">
        <v>117</v>
      </c>
      <c r="B41" s="17" t="s">
        <v>3</v>
      </c>
      <c r="C41" s="17" t="s">
        <v>3</v>
      </c>
      <c r="D41" s="21" t="s">
        <v>3</v>
      </c>
      <c r="E41" s="17" t="s">
        <v>3</v>
      </c>
    </row>
    <row r="42" spans="1:5" ht="15">
      <c r="A42" s="19" t="s">
        <v>118</v>
      </c>
      <c r="B42" s="15">
        <v>1800</v>
      </c>
      <c r="C42" s="15">
        <v>1600</v>
      </c>
      <c r="D42" s="22">
        <v>66</v>
      </c>
      <c r="E42" s="15">
        <v>106200</v>
      </c>
    </row>
    <row r="43" spans="1:5" ht="15">
      <c r="A43" s="19" t="s">
        <v>119</v>
      </c>
      <c r="B43" s="17">
        <v>0</v>
      </c>
      <c r="C43" s="17">
        <v>0</v>
      </c>
      <c r="D43" s="21">
        <v>0</v>
      </c>
      <c r="E43" s="17">
        <v>0</v>
      </c>
    </row>
    <row r="44" spans="1:5" ht="15">
      <c r="A44" s="19" t="s">
        <v>120</v>
      </c>
      <c r="B44" s="17" t="s">
        <v>2</v>
      </c>
      <c r="C44" s="17" t="s">
        <v>2</v>
      </c>
      <c r="D44" s="21" t="s">
        <v>2</v>
      </c>
      <c r="E44" s="17" t="s">
        <v>2</v>
      </c>
    </row>
    <row r="45" spans="1:5" ht="15">
      <c r="A45" s="19" t="s">
        <v>121</v>
      </c>
      <c r="B45" s="17">
        <v>0</v>
      </c>
      <c r="C45" s="17">
        <v>0</v>
      </c>
      <c r="D45" s="21">
        <v>0</v>
      </c>
      <c r="E45" s="17">
        <v>0</v>
      </c>
    </row>
    <row r="46" spans="1:5" ht="15">
      <c r="A46" s="19" t="s">
        <v>122</v>
      </c>
      <c r="B46" s="15">
        <v>800</v>
      </c>
      <c r="C46" s="15">
        <v>700</v>
      </c>
      <c r="D46" s="22">
        <v>56</v>
      </c>
      <c r="E46" s="15">
        <v>39500</v>
      </c>
    </row>
    <row r="47" spans="1:5" ht="15">
      <c r="A47" s="19" t="s">
        <v>123</v>
      </c>
      <c r="B47" s="17" t="s">
        <v>2</v>
      </c>
      <c r="C47" s="17" t="s">
        <v>2</v>
      </c>
      <c r="D47" s="21" t="s">
        <v>2</v>
      </c>
      <c r="E47" s="17" t="s">
        <v>2</v>
      </c>
    </row>
    <row r="48" spans="1:5" ht="15">
      <c r="A48" s="19" t="s">
        <v>124</v>
      </c>
      <c r="B48" s="17" t="s">
        <v>2</v>
      </c>
      <c r="C48" s="17" t="s">
        <v>2</v>
      </c>
      <c r="D48" s="21" t="s">
        <v>2</v>
      </c>
      <c r="E48" s="17" t="s">
        <v>2</v>
      </c>
    </row>
    <row r="49" spans="1:5" ht="15">
      <c r="A49" s="19" t="s">
        <v>125</v>
      </c>
      <c r="B49" s="17" t="s">
        <v>2</v>
      </c>
      <c r="C49" s="17" t="s">
        <v>2</v>
      </c>
      <c r="D49" s="21" t="s">
        <v>2</v>
      </c>
      <c r="E49" s="17" t="s">
        <v>2</v>
      </c>
    </row>
    <row r="50" spans="1:5" ht="15">
      <c r="A50" s="19" t="s">
        <v>126</v>
      </c>
      <c r="B50" s="15">
        <v>1000</v>
      </c>
      <c r="C50" s="15">
        <v>600</v>
      </c>
      <c r="D50" s="22">
        <v>50</v>
      </c>
      <c r="E50" s="15">
        <v>30200</v>
      </c>
    </row>
    <row r="51" spans="1:5" ht="15">
      <c r="A51" s="19" t="s">
        <v>127</v>
      </c>
      <c r="B51" s="17" t="s">
        <v>3</v>
      </c>
      <c r="C51" s="17" t="s">
        <v>3</v>
      </c>
      <c r="D51" s="21" t="s">
        <v>3</v>
      </c>
      <c r="E51" s="17" t="s">
        <v>3</v>
      </c>
    </row>
    <row r="52" spans="1:5" ht="15">
      <c r="A52" s="19" t="s">
        <v>128</v>
      </c>
      <c r="B52" s="15">
        <v>9900</v>
      </c>
      <c r="C52" s="15">
        <v>9000</v>
      </c>
      <c r="D52" s="22">
        <v>71</v>
      </c>
      <c r="E52" s="15">
        <v>643400</v>
      </c>
    </row>
    <row r="53" spans="1:5" ht="15">
      <c r="A53" s="19" t="s">
        <v>129</v>
      </c>
      <c r="B53" s="17" t="s">
        <v>2</v>
      </c>
      <c r="C53" s="17" t="s">
        <v>2</v>
      </c>
      <c r="D53" s="21" t="s">
        <v>2</v>
      </c>
      <c r="E53" s="17" t="s">
        <v>2</v>
      </c>
    </row>
    <row r="54" spans="1:5" ht="15">
      <c r="A54" s="19" t="s">
        <v>130</v>
      </c>
      <c r="B54" s="17" t="s">
        <v>3</v>
      </c>
      <c r="C54" s="17" t="s">
        <v>3</v>
      </c>
      <c r="D54" s="21" t="s">
        <v>3</v>
      </c>
      <c r="E54" s="17" t="s">
        <v>3</v>
      </c>
    </row>
    <row r="55" spans="1:5" ht="15">
      <c r="A55" s="19" t="s">
        <v>131</v>
      </c>
      <c r="B55" s="15">
        <v>1200</v>
      </c>
      <c r="C55" s="15">
        <v>1000</v>
      </c>
      <c r="D55" s="22">
        <v>61</v>
      </c>
      <c r="E55" s="15">
        <v>61400</v>
      </c>
    </row>
    <row r="56" spans="1:5" ht="15">
      <c r="A56" s="19" t="s">
        <v>132</v>
      </c>
      <c r="B56" s="15">
        <v>1900</v>
      </c>
      <c r="C56" s="15">
        <v>1500</v>
      </c>
      <c r="D56" s="22">
        <v>67</v>
      </c>
      <c r="E56" s="15">
        <v>101100</v>
      </c>
    </row>
    <row r="57" spans="1:5" ht="15">
      <c r="A57" s="19" t="s">
        <v>133</v>
      </c>
      <c r="B57" s="17" t="s">
        <v>3</v>
      </c>
      <c r="C57" s="17" t="s">
        <v>3</v>
      </c>
      <c r="D57" s="21" t="s">
        <v>3</v>
      </c>
      <c r="E57" s="17" t="s">
        <v>3</v>
      </c>
    </row>
    <row r="58" spans="1:5" ht="15">
      <c r="A58" s="19" t="s">
        <v>134</v>
      </c>
      <c r="B58" s="17">
        <v>0</v>
      </c>
      <c r="C58" s="17">
        <v>0</v>
      </c>
      <c r="D58" s="21">
        <v>0</v>
      </c>
      <c r="E58" s="17">
        <v>0</v>
      </c>
    </row>
    <row r="59" spans="1:5" ht="15">
      <c r="A59" s="19" t="s">
        <v>135</v>
      </c>
      <c r="B59" s="17" t="s">
        <v>2</v>
      </c>
      <c r="C59" s="17" t="s">
        <v>2</v>
      </c>
      <c r="D59" s="21" t="s">
        <v>2</v>
      </c>
      <c r="E59" s="17" t="s">
        <v>2</v>
      </c>
    </row>
    <row r="60" spans="1:5" ht="15">
      <c r="A60" s="19" t="s">
        <v>136</v>
      </c>
      <c r="B60" s="15">
        <v>1800</v>
      </c>
      <c r="C60" s="15">
        <v>1600</v>
      </c>
      <c r="D60" s="22">
        <v>59</v>
      </c>
      <c r="E60" s="15">
        <v>95000</v>
      </c>
    </row>
    <row r="61" spans="1:5" ht="15">
      <c r="A61" s="19" t="s">
        <v>137</v>
      </c>
      <c r="B61" s="17">
        <v>0</v>
      </c>
      <c r="C61" s="17">
        <v>0</v>
      </c>
      <c r="D61" s="21">
        <v>0</v>
      </c>
      <c r="E61" s="17">
        <v>0</v>
      </c>
    </row>
    <row r="62" spans="1:5" ht="15">
      <c r="A62" s="19" t="s">
        <v>138</v>
      </c>
      <c r="B62" s="15">
        <v>3600</v>
      </c>
      <c r="C62" s="15">
        <v>3200</v>
      </c>
      <c r="D62" s="22">
        <v>73</v>
      </c>
      <c r="E62" s="15">
        <v>234800</v>
      </c>
    </row>
    <row r="63" spans="1:5" ht="15">
      <c r="A63" s="19" t="s">
        <v>139</v>
      </c>
      <c r="B63" s="15">
        <v>1300</v>
      </c>
      <c r="C63" s="15">
        <v>1100</v>
      </c>
      <c r="D63" s="22">
        <v>62</v>
      </c>
      <c r="E63" s="15">
        <v>68600</v>
      </c>
    </row>
    <row r="64" spans="1:5" ht="15">
      <c r="A64" s="19"/>
      <c r="B64" s="15"/>
      <c r="C64" s="15"/>
      <c r="D64" s="22"/>
      <c r="E64" s="15"/>
    </row>
    <row r="65" spans="1:5" ht="15">
      <c r="A65" s="19" t="s">
        <v>140</v>
      </c>
      <c r="B65" s="17">
        <f>3000+1800+7200+2700+1400+3400</f>
        <v>19500</v>
      </c>
      <c r="C65" s="17">
        <f>2300+800+6200+2300+500+1200</f>
        <v>13300</v>
      </c>
      <c r="D65" s="22">
        <f>+(58+65+66+68+56+54)/6</f>
        <v>61.166666666666664</v>
      </c>
      <c r="E65" s="15">
        <f>132600+52000+409300+157200+27800+65200</f>
        <v>844100</v>
      </c>
    </row>
    <row r="66" spans="1:5" ht="15">
      <c r="A66" s="19"/>
      <c r="B66" s="17"/>
      <c r="C66" s="17"/>
      <c r="D66" s="22"/>
      <c r="E66" s="15"/>
    </row>
    <row r="67" spans="1:5" ht="15">
      <c r="A67" s="19" t="s">
        <v>4</v>
      </c>
      <c r="B67" s="17">
        <v>4700</v>
      </c>
      <c r="C67" s="17">
        <v>3800</v>
      </c>
      <c r="D67" s="22">
        <v>61</v>
      </c>
      <c r="E67" s="15">
        <v>230400</v>
      </c>
    </row>
    <row r="68" spans="1:5" ht="15">
      <c r="A68" s="13"/>
      <c r="B68" s="25"/>
      <c r="C68" s="25"/>
      <c r="D68" s="28"/>
      <c r="E68" s="25"/>
    </row>
    <row r="69" spans="1:5" ht="15">
      <c r="A69" s="11" t="s">
        <v>155</v>
      </c>
      <c r="B69" s="15"/>
      <c r="C69" s="15"/>
      <c r="D69" s="22"/>
      <c r="E69" s="15"/>
    </row>
    <row r="70" spans="1:5" ht="15">
      <c r="A70" s="11" t="s">
        <v>156</v>
      </c>
      <c r="B70" s="15"/>
      <c r="C70" s="15"/>
      <c r="D70" s="22"/>
      <c r="E70" s="15"/>
    </row>
    <row r="71" spans="1:5" ht="15">
      <c r="A71" s="11"/>
      <c r="B71" s="15"/>
      <c r="C71" s="15"/>
      <c r="D71" s="29"/>
      <c r="E71" s="15"/>
    </row>
    <row r="72" spans="1:6" ht="45" customHeight="1">
      <c r="A72" s="41" t="s">
        <v>157</v>
      </c>
      <c r="B72" s="41"/>
      <c r="C72" s="41"/>
      <c r="D72" s="41"/>
      <c r="E72" s="41"/>
      <c r="F72" s="41"/>
    </row>
    <row r="73" spans="1:5" ht="15">
      <c r="A73" s="43" t="s">
        <v>176</v>
      </c>
      <c r="B73" s="23"/>
      <c r="C73" s="23"/>
      <c r="D73" s="29"/>
      <c r="E73" s="15"/>
    </row>
    <row r="74" spans="1:5" ht="15">
      <c r="A74" s="11"/>
      <c r="B74" s="15"/>
      <c r="C74" s="15"/>
      <c r="D74" s="22"/>
      <c r="E74" s="15"/>
    </row>
    <row r="75" spans="1:5" ht="15">
      <c r="A75" s="11"/>
      <c r="B75" s="15"/>
      <c r="C75" s="15"/>
      <c r="D75" s="22"/>
      <c r="E75" s="15"/>
    </row>
  </sheetData>
  <sheetProtection/>
  <mergeCells count="1">
    <mergeCell ref="A72:F72"/>
  </mergeCells>
  <hyperlinks>
    <hyperlink ref="A73" r:id="rId1" display="https://www.nass.usda.gov/Statistics_by_State/New_York/Publications/Annual_Statistical_Bulletin/index.php"/>
  </hyperlinks>
  <printOptions/>
  <pageMargins left="0.7" right="0.7" top="0.75" bottom="0.75" header="0.3" footer="0.3"/>
  <pageSetup horizontalDpi="1200" verticalDpi="1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2017-11-09T15:20:04Z</cp:lastPrinted>
  <dcterms:created xsi:type="dcterms:W3CDTF">2000-11-27T19:32:13Z</dcterms:created>
  <dcterms:modified xsi:type="dcterms:W3CDTF">2022-02-28T18:23:23Z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