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21" sheetId="1" r:id="rId1"/>
  </sheets>
  <definedNames>
    <definedName name="_xlnm.Print_Area" localSheetId="0">'f-21'!$A$1:$P$54</definedName>
    <definedName name="_xlnm.Print_Titles" localSheetId="0">'f-21'!$A:$A,'f-21'!$4:$4</definedName>
  </definedNames>
  <calcPr fullCalcOnLoad="1"/>
</workbook>
</file>

<file path=xl/sharedStrings.xml><?xml version="1.0" encoding="utf-8"?>
<sst xmlns="http://schemas.openxmlformats.org/spreadsheetml/2006/main" count="35" uniqueCount="35">
  <si>
    <t>Full Value</t>
  </si>
  <si>
    <t>Summary of Village Finances</t>
  </si>
  <si>
    <t>Population — Census Estimates</t>
  </si>
  <si>
    <t>Expenditures</t>
  </si>
  <si>
    <t xml:space="preserve">  Current Operations</t>
  </si>
  <si>
    <t xml:space="preserve">    Personal Services</t>
  </si>
  <si>
    <t xml:space="preserve">    Employee Benefits</t>
  </si>
  <si>
    <t xml:space="preserve">    Contractual</t>
  </si>
  <si>
    <t xml:space="preserve">  Equipment and Capital Outlay</t>
  </si>
  <si>
    <t xml:space="preserve">  Debt Service</t>
  </si>
  <si>
    <t xml:space="preserve">    Principal</t>
  </si>
  <si>
    <t xml:space="preserve">    Interest</t>
  </si>
  <si>
    <t>Revenues</t>
  </si>
  <si>
    <t xml:space="preserve">  Local Revenues</t>
  </si>
  <si>
    <t xml:space="preserve">    Real Property Taxes and Assessments</t>
  </si>
  <si>
    <t xml:space="preserve">    Other Real Property Tax Items</t>
  </si>
  <si>
    <t xml:space="preserve">    Sales and Use Tax</t>
  </si>
  <si>
    <t xml:space="preserve">    Charges for Services</t>
  </si>
  <si>
    <t xml:space="preserve">    Charges to Other Governments</t>
  </si>
  <si>
    <t xml:space="preserve">    Use and Sale of Property</t>
  </si>
  <si>
    <t xml:space="preserve">    Other Local Revenues</t>
  </si>
  <si>
    <t xml:space="preserve">  State and Federal Revenues</t>
  </si>
  <si>
    <t xml:space="preserve">    State Aid</t>
  </si>
  <si>
    <t xml:space="preserve">    Federal Aid</t>
  </si>
  <si>
    <t xml:space="preserve">    Other Nonproperty Taxes</t>
  </si>
  <si>
    <t>Total Debt Outstanding at End of Fiscal Year</t>
  </si>
  <si>
    <t xml:space="preserve">  Proceeds of Debt</t>
  </si>
  <si>
    <t xml:space="preserve">  Other Sources</t>
  </si>
  <si>
    <t>Total Revenues and Other Sources</t>
  </si>
  <si>
    <t>Total Expenditures and Other Uses</t>
  </si>
  <si>
    <t>Interfund Transfer</t>
  </si>
  <si>
    <t>NA</t>
  </si>
  <si>
    <t>NA Not available.</t>
  </si>
  <si>
    <t>New York State — Selected Fiscal Years Ended in 2005-19</t>
  </si>
  <si>
    <t>SOURCE:New York State Office of the State Comptroller, "Financial Data for Local Governments," https://www.osc.state.ny.us/localgov/datanstat/findata/index_choice.htm (last viewed August 21, 2020).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</si>
</sst>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"/>
  </numFmts>
  <fonts count="44">
    <font>
      <sz val="12"/>
      <name val="Times New Roman"/>
      <family val="0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42" fillId="0" borderId="0" xfId="0" applyNumberFormat="1" applyFont="1" applyFill="1" applyAlignment="1">
      <alignment horizontal="right" wrapText="1" readingOrder="1"/>
    </xf>
    <xf numFmtId="0" fontId="1" fillId="33" borderId="0" xfId="0" applyFont="1" applyFill="1" applyAlignment="1" quotePrefix="1">
      <alignment horizontal="right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70" fontId="1" fillId="0" borderId="0" xfId="0" applyNumberFormat="1" applyFont="1" applyFill="1" applyAlignment="1" quotePrefix="1">
      <alignment horizontal="right"/>
    </xf>
    <xf numFmtId="170" fontId="1" fillId="33" borderId="0" xfId="0" applyNumberFormat="1" applyFont="1" applyFill="1" applyAlignment="1">
      <alignment/>
    </xf>
    <xf numFmtId="170" fontId="42" fillId="0" borderId="0" xfId="0" applyNumberFormat="1" applyFont="1" applyFill="1" applyAlignment="1">
      <alignment horizontal="right" wrapText="1" readingOrder="1"/>
    </xf>
    <xf numFmtId="170" fontId="43" fillId="0" borderId="0" xfId="0" applyNumberFormat="1" applyFont="1" applyFill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1" fillId="33" borderId="0" xfId="0" applyNumberFormat="1" applyFont="1" applyFill="1" applyAlignment="1" quotePrefix="1">
      <alignment horizontal="right"/>
    </xf>
    <xf numFmtId="6" fontId="42" fillId="0" borderId="0" xfId="0" applyNumberFormat="1" applyFont="1" applyFill="1" applyAlignment="1">
      <alignment horizontal="right" wrapText="1" readingOrder="1"/>
    </xf>
    <xf numFmtId="0" fontId="1" fillId="0" borderId="0" xfId="0" applyFont="1" applyFill="1" applyAlignment="1">
      <alignment horizontal="left" indent="1"/>
    </xf>
    <xf numFmtId="0" fontId="1" fillId="33" borderId="0" xfId="0" applyFont="1" applyFill="1" applyAlignment="1">
      <alignment horizontal="left" indent="1"/>
    </xf>
    <xf numFmtId="170" fontId="42" fillId="0" borderId="0" xfId="0" applyNumberFormat="1" applyFont="1" applyFill="1" applyAlignment="1">
      <alignment horizontal="right" readingOrder="1"/>
    </xf>
    <xf numFmtId="3" fontId="42" fillId="0" borderId="0" xfId="0" applyNumberFormat="1" applyFont="1" applyFill="1" applyAlignment="1">
      <alignment horizontal="right" readingOrder="1"/>
    </xf>
    <xf numFmtId="3" fontId="43" fillId="0" borderId="0" xfId="42" applyNumberFormat="1" applyFont="1" applyFill="1" applyAlignment="1">
      <alignment/>
    </xf>
    <xf numFmtId="170" fontId="43" fillId="0" borderId="0" xfId="0" applyNumberFormat="1" applyFont="1" applyFill="1" applyAlignment="1">
      <alignment readingOrder="1"/>
    </xf>
    <xf numFmtId="170" fontId="43" fillId="0" borderId="0" xfId="0" applyNumberFormat="1" applyFont="1" applyFill="1" applyAlignment="1">
      <alignment horizontal="right"/>
    </xf>
    <xf numFmtId="3" fontId="43" fillId="0" borderId="0" xfId="57" applyNumberFormat="1" applyFont="1" applyFill="1" applyBorder="1">
      <alignment/>
      <protection/>
    </xf>
    <xf numFmtId="170" fontId="43" fillId="0" borderId="0" xfId="57" applyNumberFormat="1" applyFont="1" applyFill="1" applyBorder="1">
      <alignment/>
      <protection/>
    </xf>
    <xf numFmtId="3" fontId="43" fillId="0" borderId="0" xfId="0" applyNumberFormat="1" applyFont="1" applyAlignment="1">
      <alignment/>
    </xf>
    <xf numFmtId="170" fontId="43" fillId="0" borderId="0" xfId="0" applyNumberFormat="1" applyFont="1" applyAlignment="1">
      <alignment/>
    </xf>
    <xf numFmtId="0" fontId="1" fillId="0" borderId="0" xfId="0" applyNumberFormat="1" applyFont="1" applyFill="1" applyAlignment="1" quotePrefix="1">
      <alignment wrapText="1"/>
    </xf>
    <xf numFmtId="0" fontId="34" fillId="0" borderId="0" xfId="53" applyNumberFormat="1" applyFill="1" applyAlignment="1" applyProtection="1" quotePrefix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1.00390625" style="1" customWidth="1"/>
    <col min="2" max="16" width="20.625" style="1" customWidth="1"/>
    <col min="17" max="16384" width="9.00390625" style="1" customWidth="1"/>
  </cols>
  <sheetData>
    <row r="1" spans="2:15" ht="20.25">
      <c r="B1" s="12" t="s">
        <v>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20.25">
      <c r="B2" s="12" t="s">
        <v>33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4.25">
      <c r="A4" s="3"/>
      <c r="B4" s="3">
        <v>2019</v>
      </c>
      <c r="C4" s="3">
        <v>2018</v>
      </c>
      <c r="D4" s="3">
        <v>2017</v>
      </c>
      <c r="E4" s="3">
        <v>2016</v>
      </c>
      <c r="F4" s="3">
        <v>2015</v>
      </c>
      <c r="G4" s="4">
        <v>2014</v>
      </c>
      <c r="H4" s="5">
        <v>2013</v>
      </c>
      <c r="I4" s="5">
        <v>2012</v>
      </c>
      <c r="J4" s="5">
        <v>2011</v>
      </c>
      <c r="K4" s="5">
        <v>2010</v>
      </c>
      <c r="L4" s="5">
        <v>2009</v>
      </c>
      <c r="M4" s="5">
        <v>2008</v>
      </c>
      <c r="N4" s="5">
        <v>2007</v>
      </c>
      <c r="O4" s="5">
        <v>2006</v>
      </c>
      <c r="P4" s="4">
        <v>2005</v>
      </c>
    </row>
    <row r="5" spans="1:16" ht="14.25">
      <c r="A5" s="6"/>
      <c r="B5" s="6"/>
      <c r="C5" s="6"/>
      <c r="D5" s="6"/>
      <c r="E5" s="6"/>
      <c r="F5" s="6"/>
      <c r="P5" s="7"/>
    </row>
    <row r="6" spans="1:16" ht="14.25">
      <c r="A6" s="2" t="s">
        <v>2</v>
      </c>
      <c r="B6" s="30">
        <v>1882381</v>
      </c>
      <c r="C6" s="30">
        <v>1896847</v>
      </c>
      <c r="D6" s="30">
        <v>1900360</v>
      </c>
      <c r="E6" s="30">
        <v>1902003</v>
      </c>
      <c r="F6" s="30">
        <v>1906383</v>
      </c>
      <c r="G6" s="30">
        <v>1908198</v>
      </c>
      <c r="H6" s="30">
        <v>1909044</v>
      </c>
      <c r="I6" s="30">
        <v>1918032</v>
      </c>
      <c r="J6" s="28">
        <v>1902003</v>
      </c>
      <c r="K6" s="25">
        <v>1914792</v>
      </c>
      <c r="L6" s="25">
        <v>1884321</v>
      </c>
      <c r="M6" s="8" t="s">
        <v>31</v>
      </c>
      <c r="N6" s="24">
        <v>1874421</v>
      </c>
      <c r="O6" s="24">
        <v>1871658</v>
      </c>
      <c r="P6" s="8">
        <v>1871658</v>
      </c>
    </row>
    <row r="7" spans="1:16" ht="14.25">
      <c r="A7" s="2"/>
      <c r="B7" s="2"/>
      <c r="C7" s="2"/>
      <c r="D7" s="2"/>
      <c r="E7" s="2"/>
      <c r="F7" s="2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4.25">
      <c r="A8" s="2" t="s">
        <v>28</v>
      </c>
      <c r="B8" s="19">
        <f aca="true" t="shared" si="0" ref="B8:G8">+B10+B26+B28</f>
        <v>3476433967.7599993</v>
      </c>
      <c r="C8" s="19">
        <f t="shared" si="0"/>
        <v>3283794791.6399994</v>
      </c>
      <c r="D8" s="19">
        <f t="shared" si="0"/>
        <v>3459762444.02</v>
      </c>
      <c r="E8" s="19">
        <f t="shared" si="0"/>
        <v>3406413797.6199985</v>
      </c>
      <c r="F8" s="19">
        <f t="shared" si="0"/>
        <v>3316683775.2200003</v>
      </c>
      <c r="G8" s="19">
        <f t="shared" si="0"/>
        <v>3240614184.71</v>
      </c>
      <c r="H8" s="19">
        <f aca="true" t="shared" si="1" ref="H8:P8">+H10+H26+H28</f>
        <v>3205817971.33</v>
      </c>
      <c r="I8" s="19">
        <f t="shared" si="1"/>
        <v>3062007323.8900013</v>
      </c>
      <c r="J8" s="19">
        <f t="shared" si="1"/>
        <v>3003390632.1499996</v>
      </c>
      <c r="K8" s="19">
        <f t="shared" si="1"/>
        <v>2843329518.66</v>
      </c>
      <c r="L8" s="19">
        <f t="shared" si="1"/>
        <v>2808812176.6</v>
      </c>
      <c r="M8" s="19">
        <f>+M10+M26+M28</f>
        <v>2882742284</v>
      </c>
      <c r="N8" s="19">
        <f>+N10+N26+N28+1</f>
        <v>2781292502</v>
      </c>
      <c r="O8" s="19">
        <f>+O10+O26+O28</f>
        <v>2642401010</v>
      </c>
      <c r="P8" s="19">
        <f t="shared" si="1"/>
        <v>2499407870</v>
      </c>
    </row>
    <row r="9" spans="1:16" ht="14.25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4.25">
      <c r="A10" s="21" t="s">
        <v>12</v>
      </c>
      <c r="B10" s="13">
        <f>+B12+B22</f>
        <v>2937637940.4099994</v>
      </c>
      <c r="C10" s="13">
        <f aca="true" t="shared" si="2" ref="C10:L10">+C12+C22</f>
        <v>2869190731.7599993</v>
      </c>
      <c r="D10" s="13">
        <f t="shared" si="2"/>
        <v>2914476979.2699995</v>
      </c>
      <c r="E10" s="13">
        <f t="shared" si="2"/>
        <v>2910711454.1599984</v>
      </c>
      <c r="F10" s="13">
        <f t="shared" si="2"/>
        <v>2864671503.69</v>
      </c>
      <c r="G10" s="13">
        <f t="shared" si="2"/>
        <v>2835092466.1800003</v>
      </c>
      <c r="H10" s="13">
        <f t="shared" si="2"/>
        <v>2762332320.13</v>
      </c>
      <c r="I10" s="13">
        <f t="shared" si="2"/>
        <v>2655783270.3900013</v>
      </c>
      <c r="J10" s="13">
        <f t="shared" si="2"/>
        <v>2577045190.1099997</v>
      </c>
      <c r="K10" s="13">
        <f t="shared" si="2"/>
        <v>2492640757.82</v>
      </c>
      <c r="L10" s="13">
        <f t="shared" si="2"/>
        <v>2487851082.37</v>
      </c>
      <c r="M10" s="13">
        <f>+M12+M22-1</f>
        <v>2522792603</v>
      </c>
      <c r="N10" s="13">
        <f>+N12+N22-1</f>
        <v>2417598556</v>
      </c>
      <c r="O10" s="13">
        <f>+O12+O22+1</f>
        <v>2299524003</v>
      </c>
      <c r="P10" s="13">
        <f>+P12+P22-1</f>
        <v>2150837716</v>
      </c>
    </row>
    <row r="11" spans="1:16" ht="14.25">
      <c r="A11" s="2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4.25">
      <c r="A12" s="21" t="s">
        <v>13</v>
      </c>
      <c r="B12" s="15">
        <f>SUM(B13:B20)</f>
        <v>2684021280.9499993</v>
      </c>
      <c r="C12" s="15">
        <f>SUM(C13:C20)</f>
        <v>2636527251.3099995</v>
      </c>
      <c r="D12" s="15">
        <f>SUM(D13:D20)</f>
        <v>2689953694.5899997</v>
      </c>
      <c r="E12" s="15">
        <f>SUM(E13:E20)</f>
        <v>2689796714.0999985</v>
      </c>
      <c r="F12" s="15">
        <f aca="true" t="shared" si="3" ref="F12:L12">SUM(F13:F20)</f>
        <v>2643368080.87</v>
      </c>
      <c r="G12" s="15">
        <f t="shared" si="3"/>
        <v>2617090380.13</v>
      </c>
      <c r="H12" s="15">
        <f t="shared" si="3"/>
        <v>2521677340.63</v>
      </c>
      <c r="I12" s="15">
        <f t="shared" si="3"/>
        <v>2448579312.110001</v>
      </c>
      <c r="J12" s="15">
        <f t="shared" si="3"/>
        <v>2383922795.1199994</v>
      </c>
      <c r="K12" s="15">
        <f t="shared" si="3"/>
        <v>2293377639.9</v>
      </c>
      <c r="L12" s="15">
        <f t="shared" si="3"/>
        <v>2292605812.62</v>
      </c>
      <c r="M12" s="15">
        <f>SUM(M13:M20)+1</f>
        <v>2302244558</v>
      </c>
      <c r="N12" s="15">
        <f>SUM(N13:N20)+1</f>
        <v>2177510030</v>
      </c>
      <c r="O12" s="15">
        <f>SUM(O13:O20)-1</f>
        <v>2075700417</v>
      </c>
      <c r="P12" s="15">
        <f>SUM(P13:P20)+1</f>
        <v>1934381126</v>
      </c>
    </row>
    <row r="13" spans="1:16" ht="14.25">
      <c r="A13" s="21" t="s">
        <v>14</v>
      </c>
      <c r="B13" s="31">
        <v>1357265079.9499996</v>
      </c>
      <c r="C13" s="31">
        <v>1355298927.44</v>
      </c>
      <c r="D13" s="31">
        <v>1379390721.9900002</v>
      </c>
      <c r="E13" s="31">
        <v>1389349697.4899998</v>
      </c>
      <c r="F13" s="31">
        <v>1358922669.3</v>
      </c>
      <c r="G13" s="31">
        <v>1328364942.8100007</v>
      </c>
      <c r="H13" s="31">
        <v>1289890218.19</v>
      </c>
      <c r="I13" s="31">
        <v>1264512186.6100008</v>
      </c>
      <c r="J13" s="29">
        <v>1218006812.1099997</v>
      </c>
      <c r="K13" s="16">
        <v>1188042505.03</v>
      </c>
      <c r="L13" s="16">
        <v>1150310930.74</v>
      </c>
      <c r="M13" s="23">
        <v>1103666312</v>
      </c>
      <c r="N13" s="23">
        <v>1054928913</v>
      </c>
      <c r="O13" s="23">
        <v>997694582</v>
      </c>
      <c r="P13" s="20">
        <v>945502782</v>
      </c>
    </row>
    <row r="14" spans="1:16" ht="14.25">
      <c r="A14" s="21" t="s">
        <v>15</v>
      </c>
      <c r="B14" s="31">
        <v>38864008.08</v>
      </c>
      <c r="C14" s="31">
        <v>36741433.78</v>
      </c>
      <c r="D14" s="31">
        <v>36699445.410000026</v>
      </c>
      <c r="E14" s="31">
        <v>37452921.87999997</v>
      </c>
      <c r="F14" s="31">
        <v>36672885.44</v>
      </c>
      <c r="G14" s="31">
        <v>36307732.050000004</v>
      </c>
      <c r="H14" s="31">
        <v>35489879.45</v>
      </c>
      <c r="I14" s="31">
        <v>33380789.669999994</v>
      </c>
      <c r="J14" s="29">
        <v>32983196.960000012</v>
      </c>
      <c r="K14" s="16">
        <v>32478129.02</v>
      </c>
      <c r="L14" s="16">
        <v>36051034.25</v>
      </c>
      <c r="M14" s="23">
        <v>33684863</v>
      </c>
      <c r="N14" s="23">
        <v>33251188</v>
      </c>
      <c r="O14" s="23">
        <v>29266570</v>
      </c>
      <c r="P14" s="20">
        <v>28571366</v>
      </c>
    </row>
    <row r="15" spans="1:16" ht="14.25">
      <c r="A15" s="21" t="s">
        <v>16</v>
      </c>
      <c r="B15" s="31">
        <v>173384181.54999992</v>
      </c>
      <c r="C15" s="31">
        <v>171020568.06999993</v>
      </c>
      <c r="D15" s="31">
        <v>168988609.49</v>
      </c>
      <c r="E15" s="31">
        <v>167514879.32</v>
      </c>
      <c r="F15" s="31">
        <v>170069432.89</v>
      </c>
      <c r="G15" s="31">
        <v>168378766.03999996</v>
      </c>
      <c r="H15" s="31">
        <v>165790044.3499999</v>
      </c>
      <c r="I15" s="31">
        <v>163915978.4</v>
      </c>
      <c r="J15" s="29">
        <v>162089679.7900001</v>
      </c>
      <c r="K15" s="16">
        <v>156508189.48</v>
      </c>
      <c r="L15" s="16">
        <v>162313316.53</v>
      </c>
      <c r="M15" s="23">
        <v>166251490</v>
      </c>
      <c r="N15" s="23">
        <v>157706211</v>
      </c>
      <c r="O15" s="23">
        <v>154007909</v>
      </c>
      <c r="P15" s="20">
        <v>144134870</v>
      </c>
    </row>
    <row r="16" spans="1:16" ht="14.25">
      <c r="A16" s="21" t="s">
        <v>24</v>
      </c>
      <c r="B16" s="31">
        <v>26881744.630000003</v>
      </c>
      <c r="C16" s="31">
        <v>27131845.359999992</v>
      </c>
      <c r="D16" s="31">
        <v>30349458.76</v>
      </c>
      <c r="E16" s="31">
        <v>27173404.040000014</v>
      </c>
      <c r="F16" s="31">
        <v>27483488.54999999</v>
      </c>
      <c r="G16" s="31">
        <v>25345630.080000002</v>
      </c>
      <c r="H16" s="31">
        <v>24518476.970000003</v>
      </c>
      <c r="I16" s="31">
        <v>25294771.340000004</v>
      </c>
      <c r="J16" s="29">
        <v>24294435.92</v>
      </c>
      <c r="K16" s="16">
        <v>22655365.94</v>
      </c>
      <c r="L16" s="16">
        <v>20985145.23</v>
      </c>
      <c r="M16" s="23">
        <v>19762040</v>
      </c>
      <c r="N16" s="23">
        <v>18116535</v>
      </c>
      <c r="O16" s="23">
        <v>17263253</v>
      </c>
      <c r="P16" s="20">
        <v>15262946</v>
      </c>
    </row>
    <row r="17" spans="1:16" ht="14.25">
      <c r="A17" s="21" t="s">
        <v>17</v>
      </c>
      <c r="B17" s="31">
        <v>806711506.1299998</v>
      </c>
      <c r="C17" s="31">
        <v>792402758.8799999</v>
      </c>
      <c r="D17" s="31">
        <v>812846114.6499995</v>
      </c>
      <c r="E17" s="31">
        <v>799038786.6299993</v>
      </c>
      <c r="F17" s="31">
        <v>790884740.9799995</v>
      </c>
      <c r="G17" s="31">
        <v>800767052.1899995</v>
      </c>
      <c r="H17" s="31">
        <v>754825721.0900003</v>
      </c>
      <c r="I17" s="31">
        <v>725114893.9500003</v>
      </c>
      <c r="J17" s="29">
        <v>714532461.7299998</v>
      </c>
      <c r="K17" s="16">
        <v>665498582.36</v>
      </c>
      <c r="L17" s="16">
        <v>699781521.06</v>
      </c>
      <c r="M17" s="23">
        <v>711259164</v>
      </c>
      <c r="N17" s="23">
        <v>643762510</v>
      </c>
      <c r="O17" s="23">
        <v>632825430</v>
      </c>
      <c r="P17" s="20">
        <v>583863853</v>
      </c>
    </row>
    <row r="18" spans="1:16" ht="14.25">
      <c r="A18" s="21" t="s">
        <v>18</v>
      </c>
      <c r="B18" s="31">
        <v>104052736.77999997</v>
      </c>
      <c r="C18" s="31">
        <v>88171111.02000004</v>
      </c>
      <c r="D18" s="31">
        <v>93455773.81000003</v>
      </c>
      <c r="E18" s="31">
        <v>90964750.69</v>
      </c>
      <c r="F18" s="31">
        <v>92625171.44000001</v>
      </c>
      <c r="G18" s="31">
        <v>95858878.78999998</v>
      </c>
      <c r="H18" s="31">
        <v>88529444.91</v>
      </c>
      <c r="I18" s="31">
        <v>89141193.25</v>
      </c>
      <c r="J18" s="29">
        <v>84959344.72000001</v>
      </c>
      <c r="K18" s="16">
        <v>80971081.21</v>
      </c>
      <c r="L18" s="16">
        <v>78855385.66</v>
      </c>
      <c r="M18" s="23">
        <v>79345081</v>
      </c>
      <c r="N18" s="23">
        <v>74064697</v>
      </c>
      <c r="O18" s="23">
        <v>84018766</v>
      </c>
      <c r="P18" s="20">
        <v>76411920</v>
      </c>
    </row>
    <row r="19" spans="1:16" ht="14.25">
      <c r="A19" s="21" t="s">
        <v>19</v>
      </c>
      <c r="B19" s="31">
        <v>58885647.050000004</v>
      </c>
      <c r="C19" s="31">
        <v>45932939.29000004</v>
      </c>
      <c r="D19" s="31">
        <v>45574434.80000001</v>
      </c>
      <c r="E19" s="31">
        <v>48741138.91000002</v>
      </c>
      <c r="F19" s="31">
        <v>47246244.019999996</v>
      </c>
      <c r="G19" s="31">
        <v>44551053.41000002</v>
      </c>
      <c r="H19" s="31">
        <v>44750445.29000001</v>
      </c>
      <c r="I19" s="31">
        <v>36883984.75</v>
      </c>
      <c r="J19" s="29">
        <v>38869406.23999999</v>
      </c>
      <c r="K19" s="16">
        <v>39867296.46</v>
      </c>
      <c r="L19" s="16">
        <v>47240143.75</v>
      </c>
      <c r="M19" s="23">
        <v>78999796</v>
      </c>
      <c r="N19" s="23">
        <v>82523005</v>
      </c>
      <c r="O19" s="23">
        <v>65863775</v>
      </c>
      <c r="P19" s="20">
        <v>45108853</v>
      </c>
    </row>
    <row r="20" spans="1:16" ht="14.25">
      <c r="A20" s="21" t="s">
        <v>20</v>
      </c>
      <c r="B20" s="31">
        <v>117976376.77999999</v>
      </c>
      <c r="C20" s="31">
        <v>119827667.47000001</v>
      </c>
      <c r="D20" s="31">
        <v>122649135.68000002</v>
      </c>
      <c r="E20" s="31">
        <v>129561135.13999999</v>
      </c>
      <c r="F20" s="31">
        <v>119463448.24999999</v>
      </c>
      <c r="G20" s="31">
        <v>117516324.76</v>
      </c>
      <c r="H20" s="31">
        <v>117883110.37999995</v>
      </c>
      <c r="I20" s="31">
        <v>110335514.13999999</v>
      </c>
      <c r="J20" s="29">
        <v>108187457.64999999</v>
      </c>
      <c r="K20" s="16">
        <v>107356490.4</v>
      </c>
      <c r="L20" s="16">
        <v>97068335.4</v>
      </c>
      <c r="M20" s="23">
        <v>109275811</v>
      </c>
      <c r="N20" s="23">
        <v>113156970</v>
      </c>
      <c r="O20" s="23">
        <v>94760133</v>
      </c>
      <c r="P20" s="20">
        <v>95524535</v>
      </c>
    </row>
    <row r="21" spans="1:16" ht="14.25">
      <c r="A21" s="21"/>
      <c r="B21" s="21"/>
      <c r="C21" s="21"/>
      <c r="D21" s="21"/>
      <c r="E21" s="21"/>
      <c r="F21" s="21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4.25">
      <c r="A22" s="21" t="s">
        <v>21</v>
      </c>
      <c r="B22" s="15">
        <f>SUM(B23:B24)</f>
        <v>253616659.45999992</v>
      </c>
      <c r="C22" s="15">
        <f>SUM(C23:C24)</f>
        <v>232663480.44999993</v>
      </c>
      <c r="D22" s="15">
        <f>SUM(D23:D24)</f>
        <v>224523284.68</v>
      </c>
      <c r="E22" s="15">
        <f>SUM(E23:E24)</f>
        <v>220914740.05999988</v>
      </c>
      <c r="F22" s="15">
        <f aca="true" t="shared" si="4" ref="F22:L22">SUM(F23:F24)</f>
        <v>221303422.82</v>
      </c>
      <c r="G22" s="15">
        <f t="shared" si="4"/>
        <v>218002086.05000004</v>
      </c>
      <c r="H22" s="15">
        <f t="shared" si="4"/>
        <v>240654979.5</v>
      </c>
      <c r="I22" s="15">
        <f t="shared" si="4"/>
        <v>207203958.28000003</v>
      </c>
      <c r="J22" s="15">
        <f t="shared" si="4"/>
        <v>193122394.99</v>
      </c>
      <c r="K22" s="15">
        <f t="shared" si="4"/>
        <v>199263117.92000002</v>
      </c>
      <c r="L22" s="15">
        <f t="shared" si="4"/>
        <v>195245269.75</v>
      </c>
      <c r="M22" s="15">
        <f>SUM(M23:M24)</f>
        <v>220548046</v>
      </c>
      <c r="N22" s="15">
        <f>SUM(N23:N24)</f>
        <v>240088527</v>
      </c>
      <c r="O22" s="15">
        <f>SUM(O23:O24)</f>
        <v>223823585</v>
      </c>
      <c r="P22" s="15">
        <f>SUM(P23:P24)</f>
        <v>216456591</v>
      </c>
    </row>
    <row r="23" spans="1:16" ht="14.25">
      <c r="A23" s="21" t="s">
        <v>22</v>
      </c>
      <c r="B23" s="31">
        <v>187748854.6999999</v>
      </c>
      <c r="C23" s="31">
        <v>166048866.65999994</v>
      </c>
      <c r="D23" s="31">
        <v>149911578.95000002</v>
      </c>
      <c r="E23" s="31">
        <v>142179815.7899999</v>
      </c>
      <c r="F23" s="31">
        <v>132209961.27999999</v>
      </c>
      <c r="G23" s="31">
        <v>128632102.92000003</v>
      </c>
      <c r="H23" s="31">
        <v>117350154.40999998</v>
      </c>
      <c r="I23" s="31">
        <v>115429162.71000002</v>
      </c>
      <c r="J23" s="29">
        <v>109676328.66999999</v>
      </c>
      <c r="K23" s="16">
        <v>120313144.3</v>
      </c>
      <c r="L23" s="16">
        <v>119358269.23</v>
      </c>
      <c r="M23" s="23">
        <v>139191685</v>
      </c>
      <c r="N23" s="23">
        <v>154466393</v>
      </c>
      <c r="O23" s="23">
        <v>141266295</v>
      </c>
      <c r="P23" s="20">
        <v>146799660</v>
      </c>
    </row>
    <row r="24" spans="1:16" ht="14.25">
      <c r="A24" s="21" t="s">
        <v>23</v>
      </c>
      <c r="B24" s="31">
        <v>65867804.760000005</v>
      </c>
      <c r="C24" s="31">
        <v>66614613.79</v>
      </c>
      <c r="D24" s="31">
        <v>74611705.72999999</v>
      </c>
      <c r="E24" s="31">
        <v>78734924.26999998</v>
      </c>
      <c r="F24" s="31">
        <v>89093461.53999999</v>
      </c>
      <c r="G24" s="31">
        <v>89369983.13000001</v>
      </c>
      <c r="H24" s="31">
        <v>123304825.09</v>
      </c>
      <c r="I24" s="31">
        <v>91774795.57000001</v>
      </c>
      <c r="J24" s="29">
        <v>83446066.32000001</v>
      </c>
      <c r="K24" s="16">
        <v>78949973.62</v>
      </c>
      <c r="L24" s="16">
        <v>75887000.52</v>
      </c>
      <c r="M24" s="23">
        <v>81356361</v>
      </c>
      <c r="N24" s="23">
        <v>85622134</v>
      </c>
      <c r="O24" s="23">
        <v>82557290</v>
      </c>
      <c r="P24" s="20">
        <v>69656931</v>
      </c>
    </row>
    <row r="25" spans="1:16" ht="14.25">
      <c r="A25" s="21"/>
      <c r="B25" s="21"/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8"/>
    </row>
    <row r="26" spans="1:16" ht="14.25">
      <c r="A26" s="2" t="s">
        <v>26</v>
      </c>
      <c r="B26" s="31">
        <v>348742262.97999996</v>
      </c>
      <c r="C26" s="31">
        <v>229672780.35</v>
      </c>
      <c r="D26" s="31">
        <v>371993203.18000007</v>
      </c>
      <c r="E26" s="31">
        <v>318819675.4699999</v>
      </c>
      <c r="F26" s="31">
        <v>284576441.13</v>
      </c>
      <c r="G26" s="31">
        <v>247499530.62000003</v>
      </c>
      <c r="H26" s="31">
        <v>288134036.65999997</v>
      </c>
      <c r="I26" s="31">
        <v>261846869.49999997</v>
      </c>
      <c r="J26" s="29">
        <v>275780409.39</v>
      </c>
      <c r="K26" s="16">
        <v>201368097.18</v>
      </c>
      <c r="L26" s="16">
        <v>176718868.98</v>
      </c>
      <c r="M26" s="23">
        <v>212579955</v>
      </c>
      <c r="N26" s="23">
        <v>227628735</v>
      </c>
      <c r="O26" s="23">
        <v>196568977</v>
      </c>
      <c r="P26" s="20">
        <v>211802491</v>
      </c>
    </row>
    <row r="27" spans="1:16" ht="14.25">
      <c r="A27" s="2"/>
      <c r="B27" s="2"/>
      <c r="C27" s="2"/>
      <c r="D27" s="2"/>
      <c r="E27" s="2"/>
      <c r="F27" s="2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4.25">
      <c r="A28" s="2" t="s">
        <v>27</v>
      </c>
      <c r="B28" s="31">
        <v>190053764.37000003</v>
      </c>
      <c r="C28" s="31">
        <v>184931279.53</v>
      </c>
      <c r="D28" s="31">
        <v>173292261.57000002</v>
      </c>
      <c r="E28" s="31">
        <v>176882667.99000004</v>
      </c>
      <c r="F28" s="31">
        <v>167435830.39999995</v>
      </c>
      <c r="G28" s="31">
        <v>158022187.9100001</v>
      </c>
      <c r="H28" s="31">
        <v>155351614.54000002</v>
      </c>
      <c r="I28" s="31">
        <v>144377184.00000003</v>
      </c>
      <c r="J28" s="29">
        <v>150565032.65000004</v>
      </c>
      <c r="K28" s="16">
        <v>149320663.66</v>
      </c>
      <c r="L28" s="16">
        <v>144242225.25</v>
      </c>
      <c r="M28" s="23">
        <v>147369726</v>
      </c>
      <c r="N28" s="23">
        <v>136065210</v>
      </c>
      <c r="O28" s="23">
        <v>146308030</v>
      </c>
      <c r="P28" s="20">
        <v>136767663</v>
      </c>
    </row>
    <row r="29" spans="1:16" ht="14.25">
      <c r="A29" s="2"/>
      <c r="B29" s="2"/>
      <c r="C29" s="2"/>
      <c r="D29" s="2"/>
      <c r="E29" s="2"/>
      <c r="F29" s="2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4.25">
      <c r="A30" s="2" t="s">
        <v>29</v>
      </c>
      <c r="B30" s="17">
        <f aca="true" t="shared" si="5" ref="B30:G30">+B32+B45</f>
        <v>3323238429.3600006</v>
      </c>
      <c r="C30" s="17">
        <f t="shared" si="5"/>
        <v>3269082023.919999</v>
      </c>
      <c r="D30" s="17">
        <f t="shared" si="5"/>
        <v>3233025977.6800003</v>
      </c>
      <c r="E30" s="17">
        <f t="shared" si="5"/>
        <v>3254938256.0000005</v>
      </c>
      <c r="F30" s="17">
        <f t="shared" si="5"/>
        <v>3204356877.2599993</v>
      </c>
      <c r="G30" s="17">
        <f t="shared" si="5"/>
        <v>3161507408.64</v>
      </c>
      <c r="H30" s="17">
        <f aca="true" t="shared" si="6" ref="H30:P30">+H32+H45</f>
        <v>3031354475.210001</v>
      </c>
      <c r="I30" s="17">
        <f t="shared" si="6"/>
        <v>2985035800.3900003</v>
      </c>
      <c r="J30" s="17">
        <f t="shared" si="6"/>
        <v>2939522456.8</v>
      </c>
      <c r="K30" s="17">
        <f t="shared" si="6"/>
        <v>2802895749.49</v>
      </c>
      <c r="L30" s="17">
        <f t="shared" si="6"/>
        <v>2825831239.84</v>
      </c>
      <c r="M30" s="17">
        <f>+M32+M45</f>
        <v>2826410348</v>
      </c>
      <c r="N30" s="17">
        <f>+N32+N45</f>
        <v>2733462829</v>
      </c>
      <c r="O30" s="17">
        <f>+O32+O45-1</f>
        <v>2633249235</v>
      </c>
      <c r="P30" s="17">
        <f t="shared" si="6"/>
        <v>2476852132</v>
      </c>
    </row>
    <row r="31" spans="1:16" ht="14.25">
      <c r="A31" s="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4.25">
      <c r="A32" s="21" t="s">
        <v>3</v>
      </c>
      <c r="B32" s="17">
        <f aca="true" t="shared" si="7" ref="B32:G32">+B34+B39+B41</f>
        <v>3133183972.0000005</v>
      </c>
      <c r="C32" s="17">
        <f t="shared" si="7"/>
        <v>3086280914.1199994</v>
      </c>
      <c r="D32" s="17">
        <f t="shared" si="7"/>
        <v>3062487874.01</v>
      </c>
      <c r="E32" s="17">
        <f t="shared" si="7"/>
        <v>3079765449.7300005</v>
      </c>
      <c r="F32" s="17">
        <f t="shared" si="7"/>
        <v>3039130680.6699996</v>
      </c>
      <c r="G32" s="17">
        <f t="shared" si="7"/>
        <v>3005369427.31</v>
      </c>
      <c r="H32" s="17">
        <f aca="true" t="shared" si="8" ref="H32:P32">+H34+H39+H41</f>
        <v>2877777548.4700007</v>
      </c>
      <c r="I32" s="17">
        <f t="shared" si="8"/>
        <v>2842395658.09</v>
      </c>
      <c r="J32" s="17">
        <f t="shared" si="8"/>
        <v>2791240344.4</v>
      </c>
      <c r="K32" s="17">
        <f t="shared" si="8"/>
        <v>2655508571.2799997</v>
      </c>
      <c r="L32" s="17">
        <f t="shared" si="8"/>
        <v>2684446441.52</v>
      </c>
      <c r="M32" s="17">
        <f>+M34+M39+M41-1</f>
        <v>2680440917</v>
      </c>
      <c r="N32" s="17">
        <f>+N34+N39+N41</f>
        <v>2599419043</v>
      </c>
      <c r="O32" s="17">
        <f>+O34+O39+O41</f>
        <v>2489059597</v>
      </c>
      <c r="P32" s="17">
        <f t="shared" si="8"/>
        <v>2345617905</v>
      </c>
    </row>
    <row r="33" spans="1:16" ht="14.25">
      <c r="A33" s="2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4.25">
      <c r="A34" s="21" t="s">
        <v>4</v>
      </c>
      <c r="B34" s="15">
        <f aca="true" t="shared" si="9" ref="B34:G34">SUM(B35:B37)</f>
        <v>2359039992.3500004</v>
      </c>
      <c r="C34" s="15">
        <f t="shared" si="9"/>
        <v>2343610370.7999997</v>
      </c>
      <c r="D34" s="15">
        <f t="shared" si="9"/>
        <v>2351289225.13</v>
      </c>
      <c r="E34" s="15">
        <f t="shared" si="9"/>
        <v>2364231941.3900003</v>
      </c>
      <c r="F34" s="15">
        <f t="shared" si="9"/>
        <v>2390275314.8499994</v>
      </c>
      <c r="G34" s="15">
        <f t="shared" si="9"/>
        <v>2391544860.67</v>
      </c>
      <c r="H34" s="15">
        <f aca="true" t="shared" si="10" ref="H34:P34">SUM(H35:H37)</f>
        <v>2317586976.36</v>
      </c>
      <c r="I34" s="15">
        <f t="shared" si="10"/>
        <v>2235961133.5900006</v>
      </c>
      <c r="J34" s="15">
        <f t="shared" si="10"/>
        <v>2173464280.94</v>
      </c>
      <c r="K34" s="15">
        <f t="shared" si="10"/>
        <v>2094619454.81</v>
      </c>
      <c r="L34" s="15">
        <f t="shared" si="10"/>
        <v>2104016489.31</v>
      </c>
      <c r="M34" s="15">
        <f>SUM(M35:M37)</f>
        <v>2074872020</v>
      </c>
      <c r="N34" s="15">
        <f>SUM(N35:N37)</f>
        <v>1957776915</v>
      </c>
      <c r="O34" s="15">
        <f>SUM(O35:O37)</f>
        <v>1870717735</v>
      </c>
      <c r="P34" s="15">
        <f t="shared" si="10"/>
        <v>1787448180</v>
      </c>
    </row>
    <row r="35" spans="1:16" ht="14.25">
      <c r="A35" s="21" t="s">
        <v>5</v>
      </c>
      <c r="B35" s="31">
        <v>909289063.9900004</v>
      </c>
      <c r="C35" s="31">
        <v>903520410.3299997</v>
      </c>
      <c r="D35" s="31">
        <v>903723697.0299999</v>
      </c>
      <c r="E35" s="31">
        <v>903626038.2100002</v>
      </c>
      <c r="F35" s="31">
        <v>893733864.3299994</v>
      </c>
      <c r="G35" s="31">
        <v>877000037.7799997</v>
      </c>
      <c r="H35" s="31">
        <v>867369761.7499999</v>
      </c>
      <c r="I35" s="31">
        <v>849136321.7999998</v>
      </c>
      <c r="J35" s="29">
        <v>845418919.0299999</v>
      </c>
      <c r="K35" s="16">
        <v>833228044.12</v>
      </c>
      <c r="L35" s="16">
        <v>815302636.64</v>
      </c>
      <c r="M35" s="23">
        <v>794990976</v>
      </c>
      <c r="N35" s="23">
        <v>759319416</v>
      </c>
      <c r="O35" s="20">
        <v>728078263</v>
      </c>
      <c r="P35" s="23">
        <v>706269479</v>
      </c>
    </row>
    <row r="36" spans="1:16" ht="14.25">
      <c r="A36" s="21" t="s">
        <v>6</v>
      </c>
      <c r="B36" s="31">
        <v>546936475.68</v>
      </c>
      <c r="C36" s="31">
        <v>549009799.95</v>
      </c>
      <c r="D36" s="31">
        <v>546589876.2499998</v>
      </c>
      <c r="E36" s="31">
        <v>544889749.42</v>
      </c>
      <c r="F36" s="31">
        <v>550568219.9799999</v>
      </c>
      <c r="G36" s="31">
        <v>547380619.9399999</v>
      </c>
      <c r="H36" s="31">
        <v>514714131.4000001</v>
      </c>
      <c r="I36" s="31">
        <v>486311158.97000015</v>
      </c>
      <c r="J36" s="29">
        <v>439426824.4900001</v>
      </c>
      <c r="K36" s="16">
        <v>394469842.75</v>
      </c>
      <c r="L36" s="16">
        <v>381997253.62</v>
      </c>
      <c r="M36" s="23">
        <v>374895607</v>
      </c>
      <c r="N36" s="23">
        <v>358789745</v>
      </c>
      <c r="O36" s="20">
        <v>340745921</v>
      </c>
      <c r="P36" s="23">
        <v>325590683</v>
      </c>
    </row>
    <row r="37" spans="1:16" ht="14.25">
      <c r="A37" s="21" t="s">
        <v>7</v>
      </c>
      <c r="B37" s="31">
        <v>902814452.6800001</v>
      </c>
      <c r="C37" s="31">
        <v>891080160.52</v>
      </c>
      <c r="D37" s="31">
        <v>900975651.8500001</v>
      </c>
      <c r="E37" s="31">
        <v>915716153.76</v>
      </c>
      <c r="F37" s="31">
        <v>945973230.5400001</v>
      </c>
      <c r="G37" s="31">
        <v>967164202.95</v>
      </c>
      <c r="H37" s="31">
        <v>935503083.21</v>
      </c>
      <c r="I37" s="31">
        <v>900513652.8200005</v>
      </c>
      <c r="J37" s="29">
        <v>888618537.4200001</v>
      </c>
      <c r="K37" s="16">
        <v>866921567.94</v>
      </c>
      <c r="L37" s="16">
        <v>906716599.05</v>
      </c>
      <c r="M37" s="23">
        <v>904985437</v>
      </c>
      <c r="N37" s="23">
        <v>839667754</v>
      </c>
      <c r="O37" s="20">
        <v>801893551</v>
      </c>
      <c r="P37" s="23">
        <v>755588018</v>
      </c>
    </row>
    <row r="38" spans="1:16" ht="14.25">
      <c r="A38" s="21"/>
      <c r="B38" s="21"/>
      <c r="C38" s="21"/>
      <c r="D38" s="21"/>
      <c r="E38" s="21"/>
      <c r="F38" s="21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4.25">
      <c r="A39" s="21" t="s">
        <v>8</v>
      </c>
      <c r="B39" s="31">
        <v>506998222.3299998</v>
      </c>
      <c r="C39" s="31">
        <v>500192461.2399999</v>
      </c>
      <c r="D39" s="31">
        <v>469715200.6900001</v>
      </c>
      <c r="E39" s="31">
        <v>439069332.0300001</v>
      </c>
      <c r="F39" s="31">
        <v>408531444.9600002</v>
      </c>
      <c r="G39" s="31">
        <v>372583009.74999976</v>
      </c>
      <c r="H39" s="31">
        <v>319312457.02000034</v>
      </c>
      <c r="I39" s="31">
        <v>355958602.00999993</v>
      </c>
      <c r="J39" s="29">
        <v>378623857.2600001</v>
      </c>
      <c r="K39" s="16">
        <v>330397601.89</v>
      </c>
      <c r="L39" s="16">
        <v>358509525.09</v>
      </c>
      <c r="M39" s="23">
        <v>391754909</v>
      </c>
      <c r="N39" s="23">
        <v>435508803</v>
      </c>
      <c r="O39" s="20">
        <v>424841315</v>
      </c>
      <c r="P39" s="23">
        <v>376642048</v>
      </c>
    </row>
    <row r="40" spans="1:16" ht="14.25">
      <c r="A40" s="21"/>
      <c r="B40" s="21"/>
      <c r="C40" s="21"/>
      <c r="D40" s="21"/>
      <c r="E40" s="21"/>
      <c r="F40" s="21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4.25">
      <c r="A41" s="21" t="s">
        <v>9</v>
      </c>
      <c r="B41" s="15">
        <f aca="true" t="shared" si="11" ref="B41:M41">SUM(B42:B43)</f>
        <v>267145757.31999996</v>
      </c>
      <c r="C41" s="15">
        <f t="shared" si="11"/>
        <v>242478082.08</v>
      </c>
      <c r="D41" s="15">
        <f t="shared" si="11"/>
        <v>241483448.18999994</v>
      </c>
      <c r="E41" s="15">
        <f t="shared" si="11"/>
        <v>276464176.30999994</v>
      </c>
      <c r="F41" s="15">
        <f t="shared" si="11"/>
        <v>240323920.86</v>
      </c>
      <c r="G41" s="15">
        <f t="shared" si="11"/>
        <v>241241556.89000002</v>
      </c>
      <c r="H41" s="15">
        <f t="shared" si="11"/>
        <v>240878115.09</v>
      </c>
      <c r="I41" s="15">
        <f t="shared" si="11"/>
        <v>250475922.4899999</v>
      </c>
      <c r="J41" s="15">
        <f t="shared" si="11"/>
        <v>239152206.19999993</v>
      </c>
      <c r="K41" s="15">
        <f t="shared" si="11"/>
        <v>230491514.58</v>
      </c>
      <c r="L41" s="15">
        <f t="shared" si="11"/>
        <v>221920427.12</v>
      </c>
      <c r="M41" s="15">
        <f t="shared" si="11"/>
        <v>213813989</v>
      </c>
      <c r="N41" s="15">
        <f>SUM(N42:N43)+1</f>
        <v>206133325</v>
      </c>
      <c r="O41" s="15">
        <f>SUM(O42:O43)</f>
        <v>193500547</v>
      </c>
      <c r="P41" s="15">
        <f>SUM(P42:P43)-1</f>
        <v>181527677</v>
      </c>
    </row>
    <row r="42" spans="1:16" ht="14.25">
      <c r="A42" s="21" t="s">
        <v>10</v>
      </c>
      <c r="B42" s="31">
        <v>211967716.33999997</v>
      </c>
      <c r="C42" s="31">
        <v>187784091.69000003</v>
      </c>
      <c r="D42" s="31">
        <v>187424509.03999996</v>
      </c>
      <c r="E42" s="31">
        <v>221084319.92</v>
      </c>
      <c r="F42" s="31">
        <v>182929400.96000004</v>
      </c>
      <c r="G42" s="31">
        <v>183843499.32000002</v>
      </c>
      <c r="H42" s="31">
        <v>181234059.85000002</v>
      </c>
      <c r="I42" s="31">
        <v>187412013.39999992</v>
      </c>
      <c r="J42" s="29">
        <v>173909396.35999992</v>
      </c>
      <c r="K42" s="16">
        <v>162097733.58</v>
      </c>
      <c r="L42" s="16">
        <v>152279297.31</v>
      </c>
      <c r="M42" s="23">
        <v>142114950</v>
      </c>
      <c r="N42" s="23">
        <v>139460804</v>
      </c>
      <c r="O42" s="20">
        <v>132446043</v>
      </c>
      <c r="P42" s="23">
        <v>124763284</v>
      </c>
    </row>
    <row r="43" spans="1:16" ht="14.25">
      <c r="A43" s="21" t="s">
        <v>11</v>
      </c>
      <c r="B43" s="31">
        <v>55178040.98</v>
      </c>
      <c r="C43" s="31">
        <v>54693990.389999986</v>
      </c>
      <c r="D43" s="31">
        <v>54058939.149999976</v>
      </c>
      <c r="E43" s="31">
        <v>55379856.38999998</v>
      </c>
      <c r="F43" s="31">
        <v>57394519.89999998</v>
      </c>
      <c r="G43" s="31">
        <v>57398057.56999999</v>
      </c>
      <c r="H43" s="31">
        <v>59644055.23999998</v>
      </c>
      <c r="I43" s="31">
        <v>63063909.08999999</v>
      </c>
      <c r="J43" s="29">
        <v>65242809.84</v>
      </c>
      <c r="K43" s="16">
        <v>68393781</v>
      </c>
      <c r="L43" s="16">
        <v>69641129.81</v>
      </c>
      <c r="M43" s="23">
        <v>71699039</v>
      </c>
      <c r="N43" s="23">
        <v>66672520</v>
      </c>
      <c r="O43" s="20">
        <v>61054504</v>
      </c>
      <c r="P43" s="23">
        <v>56764394</v>
      </c>
    </row>
    <row r="44" spans="1:16" ht="14.25">
      <c r="A44" s="10"/>
      <c r="B44" s="10"/>
      <c r="C44" s="10"/>
      <c r="D44" s="10"/>
      <c r="E44" s="10"/>
      <c r="F44" s="10"/>
      <c r="G44" s="17"/>
      <c r="H44" s="17"/>
      <c r="I44" s="17"/>
      <c r="J44" s="17"/>
      <c r="K44" s="17"/>
      <c r="L44" s="17"/>
      <c r="M44" s="17"/>
      <c r="N44" s="17"/>
      <c r="O44" s="17"/>
      <c r="P44" s="14"/>
    </row>
    <row r="45" spans="1:16" ht="14.25">
      <c r="A45" s="22" t="s">
        <v>30</v>
      </c>
      <c r="B45" s="31">
        <v>190054457.36000004</v>
      </c>
      <c r="C45" s="31">
        <v>182801109.79999995</v>
      </c>
      <c r="D45" s="31">
        <v>170538103.67000005</v>
      </c>
      <c r="E45" s="31">
        <v>175172806.27</v>
      </c>
      <c r="F45" s="31">
        <v>165226196.5899999</v>
      </c>
      <c r="G45" s="31">
        <v>156137981.33000004</v>
      </c>
      <c r="H45" s="31">
        <v>153576926.74000007</v>
      </c>
      <c r="I45" s="31">
        <v>142640142.30000004</v>
      </c>
      <c r="J45" s="29">
        <v>148282112.4</v>
      </c>
      <c r="K45" s="16">
        <v>147387178.21</v>
      </c>
      <c r="L45" s="16">
        <v>141384798.32</v>
      </c>
      <c r="M45" s="23">
        <v>145969431</v>
      </c>
      <c r="N45" s="23">
        <v>134043786</v>
      </c>
      <c r="O45" s="20">
        <v>144189639</v>
      </c>
      <c r="P45" s="23">
        <v>131234227</v>
      </c>
    </row>
    <row r="46" spans="1:16" ht="14.25">
      <c r="A46" s="10"/>
      <c r="B46" s="10"/>
      <c r="C46" s="10"/>
      <c r="D46" s="10"/>
      <c r="E46" s="10"/>
      <c r="F46" s="10"/>
      <c r="G46" s="17"/>
      <c r="H46" s="17"/>
      <c r="I46" s="17"/>
      <c r="J46" s="17"/>
      <c r="K46" s="17"/>
      <c r="L46" s="17"/>
      <c r="M46" s="17"/>
      <c r="N46" s="17"/>
      <c r="O46" s="17"/>
      <c r="P46" s="14"/>
    </row>
    <row r="47" spans="1:16" ht="14.25">
      <c r="A47" s="10" t="s">
        <v>25</v>
      </c>
      <c r="B47" s="31">
        <v>2476927661.6600003</v>
      </c>
      <c r="C47" s="31">
        <v>2410287423.280001</v>
      </c>
      <c r="D47" s="31">
        <v>2413812371.6700006</v>
      </c>
      <c r="E47" s="31">
        <v>2353948941.519999</v>
      </c>
      <c r="F47" s="31">
        <v>2310783770.4999995</v>
      </c>
      <c r="G47" s="31">
        <v>2252059325.789999</v>
      </c>
      <c r="H47" s="31">
        <v>2214042311.85</v>
      </c>
      <c r="I47" s="31">
        <v>2184734716.47</v>
      </c>
      <c r="J47" s="29">
        <v>2132781657.77</v>
      </c>
      <c r="K47" s="27">
        <v>2072801549.98</v>
      </c>
      <c r="L47" s="27">
        <v>2023942944.69</v>
      </c>
      <c r="M47" s="23">
        <v>1986959290</v>
      </c>
      <c r="N47" s="23">
        <v>1906860725</v>
      </c>
      <c r="O47" s="23">
        <v>1782881026</v>
      </c>
      <c r="P47" s="20">
        <v>1684953376</v>
      </c>
    </row>
    <row r="48" spans="1:16" ht="14.25">
      <c r="A48" s="10"/>
      <c r="B48" s="10"/>
      <c r="C48" s="10"/>
      <c r="D48" s="10"/>
      <c r="E48" s="10"/>
      <c r="F48" s="10"/>
      <c r="G48" s="17"/>
      <c r="H48" s="17"/>
      <c r="I48" s="17"/>
      <c r="J48" s="17"/>
      <c r="K48" s="17"/>
      <c r="L48" s="17"/>
      <c r="M48" s="17"/>
      <c r="N48" s="17"/>
      <c r="O48" s="17"/>
      <c r="P48" s="14"/>
    </row>
    <row r="49" spans="1:16" ht="14.25">
      <c r="A49" s="2" t="s">
        <v>0</v>
      </c>
      <c r="B49" s="31">
        <v>270982516917</v>
      </c>
      <c r="C49" s="31">
        <v>263244585858</v>
      </c>
      <c r="D49" s="31">
        <v>253683543288</v>
      </c>
      <c r="E49" s="31">
        <v>245709336509</v>
      </c>
      <c r="F49" s="31">
        <v>236291134260</v>
      </c>
      <c r="G49" s="31">
        <v>240484304861</v>
      </c>
      <c r="H49" s="31">
        <v>247327503265</v>
      </c>
      <c r="I49" s="31">
        <v>251907654865</v>
      </c>
      <c r="J49" s="29">
        <v>269785544407</v>
      </c>
      <c r="K49" s="26">
        <v>276799656129</v>
      </c>
      <c r="L49" s="26">
        <v>276616591807</v>
      </c>
      <c r="M49" s="23">
        <v>259034082980</v>
      </c>
      <c r="N49" s="23">
        <v>230284338728</v>
      </c>
      <c r="O49" s="23">
        <v>207084572739</v>
      </c>
      <c r="P49" s="20">
        <v>190870842005</v>
      </c>
    </row>
    <row r="50" spans="1:16" ht="14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2" spans="2:8" ht="14.25">
      <c r="B52" s="10" t="s">
        <v>32</v>
      </c>
      <c r="D52" s="10"/>
      <c r="E52" s="10"/>
      <c r="F52" s="10"/>
      <c r="G52" s="10"/>
      <c r="H52" s="10"/>
    </row>
    <row r="53" spans="3:8" ht="14.25">
      <c r="C53" s="10"/>
      <c r="D53" s="10"/>
      <c r="E53" s="10"/>
      <c r="F53" s="10"/>
      <c r="G53" s="10"/>
      <c r="H53" s="10"/>
    </row>
    <row r="54" spans="2:8" ht="39" customHeight="1">
      <c r="B54" s="33" t="s">
        <v>34</v>
      </c>
      <c r="C54" s="33"/>
      <c r="D54" s="33"/>
      <c r="E54" s="33"/>
      <c r="F54" s="33"/>
      <c r="G54" s="33"/>
      <c r="H54" s="32"/>
    </row>
  </sheetData>
  <sheetProtection/>
  <mergeCells count="1">
    <mergeCell ref="B54:G54"/>
  </mergeCells>
  <hyperlinks>
    <hyperlink ref="B54:G54" r:id="rId1" display="SOURCE:New York State Office of the State Comptroller, &quot;Financial Data for Local Governments,&quot; https://www.osc.state.ny.us/localgov/datanstat/findata/index_choice.htm (last viewed August 21, 2020)."/>
  </hyperlinks>
  <printOptions/>
  <pageMargins left="0.7" right="0.7" top="0.75" bottom="0.75" header="0.3" footer="0.3"/>
  <pageSetup fitToHeight="2" horizontalDpi="600" verticalDpi="600" orientation="landscape" scale="60" r:id="rId2"/>
  <ignoredErrors>
    <ignoredError sqref="O30 N41 O12 O10 N8 M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2020-01-07T15:20:25Z</cp:lastPrinted>
  <dcterms:created xsi:type="dcterms:W3CDTF">2010-01-07T21:38:33Z</dcterms:created>
  <dcterms:modified xsi:type="dcterms:W3CDTF">2022-03-01T20:33:43Z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