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19" sheetId="1" r:id="rId1"/>
  </sheets>
  <definedNames>
    <definedName name="_xlnm.Print_Area" localSheetId="0">'f-19'!$A$1:$O$111</definedName>
    <definedName name="_xlnm.Print_Titles" localSheetId="0">'f-19'!$A:$A,'f-19'!$4:$4</definedName>
  </definedNames>
  <calcPr fullCalcOnLoad="1"/>
</workbook>
</file>

<file path=xl/sharedStrings.xml><?xml version="1.0" encoding="utf-8"?>
<sst xmlns="http://schemas.openxmlformats.org/spreadsheetml/2006/main" count="101" uniqueCount="90">
  <si>
    <t>Town Revenues</t>
  </si>
  <si>
    <t>Total Revenues and Other Sources</t>
  </si>
  <si>
    <t>Total Revenues</t>
  </si>
  <si>
    <t>Total Local Revenues</t>
  </si>
  <si>
    <t>Real Property Taxes and Assessments</t>
  </si>
  <si>
    <t>Real Property Taxes</t>
  </si>
  <si>
    <t>Special Assessments</t>
  </si>
  <si>
    <t>Other Real Property Tax Items</t>
  </si>
  <si>
    <t>STAR Payments</t>
  </si>
  <si>
    <t>Payments in Lieu of Taxes</t>
  </si>
  <si>
    <t>Gain from Sales of Tax Acquired Property</t>
  </si>
  <si>
    <t>Interest and Penalties</t>
  </si>
  <si>
    <t>Miscellaneous Tax Items</t>
  </si>
  <si>
    <r>
      <t>Sales and Use Tax</t>
    </r>
    <r>
      <rPr>
        <vertAlign val="superscript"/>
        <sz val="11"/>
        <rFont val="Arial"/>
        <family val="2"/>
      </rPr>
      <t>1</t>
    </r>
  </si>
  <si>
    <t>Sales Tax</t>
  </si>
  <si>
    <t>Sales Tax Distribution</t>
  </si>
  <si>
    <t>Utilities Gross Receipts Tax</t>
  </si>
  <si>
    <t>Miscellaneous Use Taxes</t>
  </si>
  <si>
    <t>Other Nonproperty Taxes</t>
  </si>
  <si>
    <t>Franchises</t>
  </si>
  <si>
    <t>Emergency Telephone System Surchage</t>
  </si>
  <si>
    <t>City Income Tax</t>
  </si>
  <si>
    <t>Miscellaneous Nonproperty Taxes</t>
  </si>
  <si>
    <t>Charges for Services</t>
  </si>
  <si>
    <t>General Government Fees</t>
  </si>
  <si>
    <t>Education Fees</t>
  </si>
  <si>
    <t>Public Safety Fees</t>
  </si>
  <si>
    <t>Health Fees</t>
  </si>
  <si>
    <t>Transportation Fees</t>
  </si>
  <si>
    <t>Social Services Fees</t>
  </si>
  <si>
    <t>Economic Development Fees</t>
  </si>
  <si>
    <t>Culture and Recreation Fees</t>
  </si>
  <si>
    <t>Community Services Fees</t>
  </si>
  <si>
    <t>Utility Fees</t>
  </si>
  <si>
    <t>Sanitation Fees</t>
  </si>
  <si>
    <t>Miscellaneous Fees</t>
  </si>
  <si>
    <t>Charges to Other Governments</t>
  </si>
  <si>
    <t>General Government Charges</t>
  </si>
  <si>
    <t>Education Charges</t>
  </si>
  <si>
    <t>Public Safety Charges</t>
  </si>
  <si>
    <t>Health Charges</t>
  </si>
  <si>
    <t>Transportation Charges</t>
  </si>
  <si>
    <t>Social Services Charges</t>
  </si>
  <si>
    <t>Culture and Recreation Charges</t>
  </si>
  <si>
    <t>Community Services Charges</t>
  </si>
  <si>
    <t>Utility Charges</t>
  </si>
  <si>
    <t>Sanitation Charges</t>
  </si>
  <si>
    <t>Debt Service Charges</t>
  </si>
  <si>
    <t>Miscellaneous Intergovernmental Charges</t>
  </si>
  <si>
    <t>Use and Sale of Property</t>
  </si>
  <si>
    <t>Interest and Earnings</t>
  </si>
  <si>
    <t>Rental of Property</t>
  </si>
  <si>
    <t>Sales of Property</t>
  </si>
  <si>
    <t>Other Local Revenues</t>
  </si>
  <si>
    <t>Fines</t>
  </si>
  <si>
    <t>Forfeitures</t>
  </si>
  <si>
    <t>Compensation for Loss</t>
  </si>
  <si>
    <t>Library Grants from Local Governments</t>
  </si>
  <si>
    <t>Miscellaneous Grants from Local Governments</t>
  </si>
  <si>
    <t>Gifts</t>
  </si>
  <si>
    <t>Employee Contributions</t>
  </si>
  <si>
    <t>Miscellaneous Revenues</t>
  </si>
  <si>
    <t>Total State and Federal Revenues</t>
  </si>
  <si>
    <t>State Aid</t>
  </si>
  <si>
    <t>General Government</t>
  </si>
  <si>
    <t>Education</t>
  </si>
  <si>
    <t>Health</t>
  </si>
  <si>
    <t>Public Safety</t>
  </si>
  <si>
    <t>Transportation</t>
  </si>
  <si>
    <t>Social Services</t>
  </si>
  <si>
    <t>Economic Development</t>
  </si>
  <si>
    <t>Culture and Recreation</t>
  </si>
  <si>
    <t>Community Services</t>
  </si>
  <si>
    <t>Utilities</t>
  </si>
  <si>
    <t>Sanitation</t>
  </si>
  <si>
    <t>Unrestricted State Aid</t>
  </si>
  <si>
    <t>Miscellaneous State Aid</t>
  </si>
  <si>
    <t>Mortgage Tax</t>
  </si>
  <si>
    <t>Federal Aid</t>
  </si>
  <si>
    <t>Miscellaneous Federal Aid</t>
  </si>
  <si>
    <t>Proceeds of Debt</t>
  </si>
  <si>
    <t>Sales of Obligation</t>
  </si>
  <si>
    <r>
      <t>BANS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Redeemed from Appropriations</t>
    </r>
  </si>
  <si>
    <t>Miscellaneous Debt Proceeds</t>
  </si>
  <si>
    <t>Other Sources</t>
  </si>
  <si>
    <t>Transfers</t>
  </si>
  <si>
    <t>Miscellaneous Other Sources</t>
  </si>
  <si>
    <t>1  Bond Anticipation Notes.</t>
  </si>
  <si>
    <t>SOURCE:  New York State Office of the State Comptroller, "Financial Data for Local Governments," https://www.osc.state.ny.us/localgov/datanstat/findata/index_choice.htm (last viewed November 18, 2019).</t>
  </si>
  <si>
    <t>New York State — Selected Fiscal Years Ended in 2005-18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</si>
</sst>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.00"/>
    <numFmt numFmtId="171" formatCode="&quot;$&quot;#,##0.0"/>
    <numFmt numFmtId="172" formatCode="&quot;$&quot;#,##0"/>
  </numFmts>
  <fonts count="46">
    <font>
      <sz val="12"/>
      <name val="Times New Roman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indent="4"/>
    </xf>
    <xf numFmtId="172" fontId="44" fillId="0" borderId="0" xfId="0" applyNumberFormat="1" applyFont="1" applyFill="1" applyAlignment="1">
      <alignment horizontal="right" readingOrder="1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 quotePrefix="1">
      <alignment horizontal="right"/>
    </xf>
    <xf numFmtId="172" fontId="44" fillId="0" borderId="0" xfId="0" applyNumberFormat="1" applyFont="1" applyFill="1" applyAlignment="1">
      <alignment horizontal="right" wrapText="1" readingOrder="1"/>
    </xf>
    <xf numFmtId="172" fontId="45" fillId="0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readingOrder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168" fontId="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2" fontId="44" fillId="0" borderId="0" xfId="0" applyNumberFormat="1" applyFont="1" applyFill="1" applyAlignment="1">
      <alignment readingOrder="1"/>
    </xf>
    <xf numFmtId="172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3" fontId="44" fillId="0" borderId="0" xfId="0" applyNumberFormat="1" applyFont="1" applyFill="1" applyAlignment="1">
      <alignment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horizontal="left" readingOrder="1"/>
    </xf>
    <xf numFmtId="172" fontId="44" fillId="0" borderId="0" xfId="0" applyNumberFormat="1" applyFont="1" applyFill="1" applyAlignment="1">
      <alignment wrapText="1" readingOrder="1"/>
    </xf>
    <xf numFmtId="172" fontId="45" fillId="0" borderId="0" xfId="0" applyNumberFormat="1" applyFont="1" applyFill="1" applyAlignment="1">
      <alignment/>
    </xf>
    <xf numFmtId="172" fontId="45" fillId="0" borderId="0" xfId="56" applyNumberFormat="1" applyFont="1" applyFill="1" applyBorder="1">
      <alignment/>
      <protection/>
    </xf>
    <xf numFmtId="172" fontId="45" fillId="0" borderId="0" xfId="0" applyNumberFormat="1" applyFont="1" applyAlignment="1">
      <alignment/>
    </xf>
    <xf numFmtId="0" fontId="35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6.125" style="1" customWidth="1"/>
    <col min="2" max="21" width="15.625" style="1" customWidth="1"/>
    <col min="22" max="22" width="14.00390625" style="1" customWidth="1"/>
    <col min="23" max="23" width="11.50390625" style="1" bestFit="1" customWidth="1"/>
    <col min="24" max="24" width="2.625" style="1" customWidth="1"/>
    <col min="25" max="25" width="11.50390625" style="1" bestFit="1" customWidth="1"/>
    <col min="26" max="26" width="2.625" style="1" customWidth="1"/>
    <col min="27" max="27" width="11.50390625" style="1" bestFit="1" customWidth="1"/>
    <col min="28" max="28" width="2.625" style="1" customWidth="1"/>
    <col min="29" max="29" width="11.50390625" style="1" bestFit="1" customWidth="1"/>
    <col min="30" max="16384" width="9.00390625" style="1" customWidth="1"/>
  </cols>
  <sheetData>
    <row r="1" spans="2:35" ht="20.25">
      <c r="B1" s="30" t="s">
        <v>0</v>
      </c>
      <c r="C1" s="30"/>
      <c r="D1" s="30"/>
      <c r="E1" s="30"/>
      <c r="F1" s="15"/>
      <c r="G1" s="15"/>
      <c r="H1" s="15"/>
      <c r="I1" s="15"/>
      <c r="J1" s="15"/>
      <c r="K1" s="15"/>
      <c r="L1" s="15"/>
      <c r="M1" s="15"/>
      <c r="N1" s="15"/>
      <c r="O1" s="8"/>
      <c r="P1" s="8"/>
      <c r="Q1" s="10"/>
      <c r="R1" s="10"/>
      <c r="S1" s="6"/>
      <c r="T1" s="3"/>
      <c r="U1" s="3"/>
      <c r="V1" s="3"/>
      <c r="AC1" s="4"/>
      <c r="AD1" s="3"/>
      <c r="AE1" s="3"/>
      <c r="AF1" s="3"/>
      <c r="AG1" s="3"/>
      <c r="AH1" s="2"/>
      <c r="AI1" s="2"/>
    </row>
    <row r="2" spans="2:35" ht="20.25">
      <c r="B2" s="30" t="s">
        <v>89</v>
      </c>
      <c r="C2" s="30"/>
      <c r="D2" s="30"/>
      <c r="E2" s="30"/>
      <c r="F2" s="15"/>
      <c r="G2" s="15"/>
      <c r="H2" s="15"/>
      <c r="I2" s="15"/>
      <c r="J2" s="15"/>
      <c r="K2" s="15"/>
      <c r="L2" s="15"/>
      <c r="M2" s="15"/>
      <c r="N2" s="15"/>
      <c r="O2" s="8"/>
      <c r="P2" s="8"/>
      <c r="Q2" s="10"/>
      <c r="R2" s="10"/>
      <c r="S2" s="3"/>
      <c r="T2" s="3"/>
      <c r="U2" s="3"/>
      <c r="V2" s="3"/>
      <c r="AC2" s="4"/>
      <c r="AD2" s="3"/>
      <c r="AE2" s="3"/>
      <c r="AF2" s="3"/>
      <c r="AG2" s="3"/>
      <c r="AH2" s="2"/>
      <c r="AI2" s="2"/>
    </row>
    <row r="3" spans="1:3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10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3"/>
      <c r="AE3" s="3"/>
      <c r="AF3" s="3"/>
      <c r="AG3" s="3"/>
      <c r="AH3" s="2"/>
      <c r="AI3" s="2"/>
    </row>
    <row r="4" spans="1:35" ht="15.75">
      <c r="A4" s="16"/>
      <c r="B4" s="16">
        <v>2018</v>
      </c>
      <c r="C4" s="16">
        <v>2017</v>
      </c>
      <c r="D4" s="16">
        <v>2016</v>
      </c>
      <c r="E4" s="16">
        <v>2015</v>
      </c>
      <c r="F4" s="17">
        <v>2014</v>
      </c>
      <c r="G4" s="17">
        <v>2013</v>
      </c>
      <c r="H4" s="18">
        <v>2012</v>
      </c>
      <c r="I4" s="18">
        <v>2011</v>
      </c>
      <c r="J4" s="18">
        <v>2010</v>
      </c>
      <c r="K4" s="18">
        <v>2009</v>
      </c>
      <c r="L4" s="18">
        <v>2008</v>
      </c>
      <c r="M4" s="18">
        <v>2007</v>
      </c>
      <c r="N4" s="18">
        <v>2006</v>
      </c>
      <c r="O4" s="17">
        <v>2005</v>
      </c>
      <c r="P4" s="19"/>
      <c r="Q4" s="19"/>
      <c r="R4" s="19"/>
      <c r="AD4" s="3"/>
      <c r="AE4" s="3"/>
      <c r="AF4" s="3"/>
      <c r="AG4" s="3"/>
      <c r="AH4" s="2"/>
      <c r="AI4" s="2"/>
    </row>
    <row r="5" spans="1:35" ht="15.75">
      <c r="A5" s="20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19"/>
      <c r="Q5" s="19"/>
      <c r="R5" s="19"/>
      <c r="AD5" s="3"/>
      <c r="AE5" s="3"/>
      <c r="AF5" s="3"/>
      <c r="AG5" s="3"/>
      <c r="AH5" s="2"/>
      <c r="AI5" s="2"/>
    </row>
    <row r="6" spans="1:35" ht="15.75">
      <c r="A6" s="8" t="s">
        <v>1</v>
      </c>
      <c r="B6" s="22">
        <f>+B8+B100+B105</f>
        <v>9264168088.66</v>
      </c>
      <c r="C6" s="22">
        <f>+C8+C100+C105</f>
        <v>8884879835.889997</v>
      </c>
      <c r="D6" s="22">
        <f>+D8+D100+D105</f>
        <v>8826885802.59</v>
      </c>
      <c r="E6" s="22">
        <f>+E8+E100+E105</f>
        <v>8802080124.159996</v>
      </c>
      <c r="F6" s="22">
        <f aca="true" t="shared" si="0" ref="F6:K6">+F8+F100+F105</f>
        <v>8871728852.75</v>
      </c>
      <c r="G6" s="22">
        <f t="shared" si="0"/>
        <v>8326317929.939999</v>
      </c>
      <c r="H6" s="22">
        <f t="shared" si="0"/>
        <v>8281462018.709998</v>
      </c>
      <c r="I6" s="22">
        <f t="shared" si="0"/>
        <v>7937826727.049997</v>
      </c>
      <c r="J6" s="22">
        <f t="shared" si="0"/>
        <v>7828991812.759998</v>
      </c>
      <c r="K6" s="22">
        <f t="shared" si="0"/>
        <v>7376621458.809999</v>
      </c>
      <c r="L6" s="22">
        <f>+L8+L100+L105</f>
        <v>7589036936</v>
      </c>
      <c r="M6" s="22">
        <f>+M8+M100+M105</f>
        <v>7697583086</v>
      </c>
      <c r="N6" s="22">
        <f>+N8+N100+N105+1</f>
        <v>7230323790</v>
      </c>
      <c r="O6" s="22">
        <f>+O8+O100+O105+1</f>
        <v>6838320621</v>
      </c>
      <c r="P6" s="19"/>
      <c r="Q6" s="19"/>
      <c r="R6" s="19"/>
      <c r="AD6" s="3"/>
      <c r="AE6" s="3"/>
      <c r="AF6" s="3"/>
      <c r="AG6" s="3"/>
      <c r="AH6" s="2"/>
      <c r="AI6" s="2"/>
    </row>
    <row r="7" spans="1:35" ht="15.75">
      <c r="A7" s="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9"/>
      <c r="Q7" s="19"/>
      <c r="R7" s="19"/>
      <c r="AD7" s="3"/>
      <c r="AE7" s="3"/>
      <c r="AF7" s="3"/>
      <c r="AG7" s="3"/>
      <c r="AH7" s="2"/>
      <c r="AI7" s="2"/>
    </row>
    <row r="8" spans="1:35" ht="15.75">
      <c r="A8" s="9" t="s">
        <v>2</v>
      </c>
      <c r="B8" s="23">
        <f>+B10+B70</f>
        <v>7629652851.96</v>
      </c>
      <c r="C8" s="23">
        <f>+C10+C70</f>
        <v>7559633599.009997</v>
      </c>
      <c r="D8" s="23">
        <f>+D10+D70</f>
        <v>7507385266.25</v>
      </c>
      <c r="E8" s="23">
        <f>+E10+E70</f>
        <v>7415217591.749997</v>
      </c>
      <c r="F8" s="23">
        <f>+F10+F70</f>
        <v>7244962650.34</v>
      </c>
      <c r="G8" s="23">
        <f aca="true" t="shared" si="1" ref="G8:O8">+G10+G70</f>
        <v>7197887365.049999</v>
      </c>
      <c r="H8" s="23">
        <f t="shared" si="1"/>
        <v>7013639013.769999</v>
      </c>
      <c r="I8" s="23">
        <f t="shared" si="1"/>
        <v>6718842331.929997</v>
      </c>
      <c r="J8" s="23">
        <f t="shared" si="1"/>
        <v>6624662379.219998</v>
      </c>
      <c r="K8" s="23">
        <f t="shared" si="1"/>
        <v>6447268235.839999</v>
      </c>
      <c r="L8" s="23">
        <f>+L10+L70+1</f>
        <v>6477381045</v>
      </c>
      <c r="M8" s="23">
        <f>+M10+M70</f>
        <v>6534193031</v>
      </c>
      <c r="N8" s="23">
        <f>+N10+N70-3</f>
        <v>6184830620</v>
      </c>
      <c r="O8" s="23">
        <f t="shared" si="1"/>
        <v>5886958350</v>
      </c>
      <c r="P8" s="19"/>
      <c r="Q8" s="19"/>
      <c r="R8" s="19"/>
      <c r="AD8" s="3"/>
      <c r="AE8" s="3"/>
      <c r="AF8" s="3"/>
      <c r="AG8" s="3"/>
      <c r="AH8" s="2"/>
      <c r="AI8" s="2"/>
    </row>
    <row r="9" spans="1:35" ht="15.75">
      <c r="A9" s="1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/>
      <c r="Q9" s="19"/>
      <c r="R9" s="19"/>
      <c r="AD9" s="3"/>
      <c r="AE9" s="3"/>
      <c r="AF9" s="3"/>
      <c r="AG9" s="3"/>
      <c r="AH9" s="2"/>
      <c r="AI9" s="2"/>
    </row>
    <row r="10" spans="1:35" ht="15.75">
      <c r="A10" s="11" t="s">
        <v>3</v>
      </c>
      <c r="B10" s="23">
        <f>+B11+B14+B20+B25+B30+B43+B56+B60</f>
        <v>6865790633.88</v>
      </c>
      <c r="C10" s="23">
        <f>+C11+C14+C20+C25+C30+C43+C56+C60</f>
        <v>6829582021.759997</v>
      </c>
      <c r="D10" s="23">
        <f>+D11+D14+D20+D25+D30+D43+D56+D60</f>
        <v>6806768264.05</v>
      </c>
      <c r="E10" s="23">
        <f>+E11+E14+E20+E25+E30+E43+E56+E60</f>
        <v>6714160363.869997</v>
      </c>
      <c r="F10" s="23">
        <f aca="true" t="shared" si="2" ref="F10:K10">+F11+F14+F20+F25+F30+F43+F56+F60</f>
        <v>6549821841.09</v>
      </c>
      <c r="G10" s="23">
        <f t="shared" si="2"/>
        <v>6433684810.739999</v>
      </c>
      <c r="H10" s="23">
        <f t="shared" si="2"/>
        <v>6198808439.229999</v>
      </c>
      <c r="I10" s="23">
        <f t="shared" si="2"/>
        <v>6063768905.989998</v>
      </c>
      <c r="J10" s="23">
        <f t="shared" si="2"/>
        <v>5962327149.069999</v>
      </c>
      <c r="K10" s="23">
        <f t="shared" si="2"/>
        <v>5771650004.739999</v>
      </c>
      <c r="L10" s="23">
        <f>+L11+L14+L20+L25+L30+L43+L56+L60+3</f>
        <v>5756718439</v>
      </c>
      <c r="M10" s="23">
        <f>+M11+M14+M20+M25+M30+M43+M56+M60-1</f>
        <v>5681262801</v>
      </c>
      <c r="N10" s="23">
        <f>+N11+N14+N20+N25+N30+N43+N56+N60+4</f>
        <v>5321728038</v>
      </c>
      <c r="O10" s="23">
        <f>+O11+O14+O20+O25+O30+O43+O56+O60</f>
        <v>5066655723</v>
      </c>
      <c r="P10" s="19"/>
      <c r="Q10" s="19"/>
      <c r="R10" s="19"/>
      <c r="AD10" s="3"/>
      <c r="AE10" s="3"/>
      <c r="AF10" s="3"/>
      <c r="AG10" s="3"/>
      <c r="AH10" s="2"/>
      <c r="AI10" s="2"/>
    </row>
    <row r="11" spans="1:35" ht="15.75">
      <c r="A11" s="12" t="s">
        <v>4</v>
      </c>
      <c r="B11" s="23">
        <f>SUM(B12:B13)</f>
        <v>3985840406.2300005</v>
      </c>
      <c r="C11" s="23">
        <f>SUM(C12:C13)</f>
        <v>3970652707.0099964</v>
      </c>
      <c r="D11" s="23">
        <f>SUM(D12:D13)</f>
        <v>3966300419.559999</v>
      </c>
      <c r="E11" s="23">
        <f>SUM(E12:E13)</f>
        <v>3917477877.5599966</v>
      </c>
      <c r="F11" s="23">
        <f>SUM(F12:F13)</f>
        <v>3826779116.599999</v>
      </c>
      <c r="G11" s="23">
        <f aca="true" t="shared" si="3" ref="G11:O11">SUM(G12:G13)</f>
        <v>3746151643.47</v>
      </c>
      <c r="H11" s="23">
        <f t="shared" si="3"/>
        <v>3647832920.9299984</v>
      </c>
      <c r="I11" s="23">
        <f t="shared" si="3"/>
        <v>3595750589.189999</v>
      </c>
      <c r="J11" s="23">
        <f t="shared" si="3"/>
        <v>3523204299.79</v>
      </c>
      <c r="K11" s="23">
        <f t="shared" si="3"/>
        <v>3439628300.289998</v>
      </c>
      <c r="L11" s="23">
        <f>SUM(L12:L13)</f>
        <v>3259756219</v>
      </c>
      <c r="M11" s="23">
        <f>SUM(M12:M13)</f>
        <v>3156935621</v>
      </c>
      <c r="N11" s="23">
        <f t="shared" si="3"/>
        <v>2977844946</v>
      </c>
      <c r="O11" s="23">
        <f t="shared" si="3"/>
        <v>2847438765</v>
      </c>
      <c r="P11" s="19"/>
      <c r="Q11" s="19"/>
      <c r="R11" s="19"/>
      <c r="AD11" s="3"/>
      <c r="AE11" s="3"/>
      <c r="AF11" s="3"/>
      <c r="AG11" s="3"/>
      <c r="AH11" s="2"/>
      <c r="AI11" s="2"/>
    </row>
    <row r="12" spans="1:35" ht="15.75">
      <c r="A12" s="13" t="s">
        <v>5</v>
      </c>
      <c r="B12" s="40">
        <v>3908004968.5200005</v>
      </c>
      <c r="C12" s="40">
        <v>3884141242.0499964</v>
      </c>
      <c r="D12" s="40">
        <v>3882772135.469999</v>
      </c>
      <c r="E12" s="40">
        <v>3833476919.3299966</v>
      </c>
      <c r="F12" s="40">
        <v>3742883532.899999</v>
      </c>
      <c r="G12" s="40">
        <v>3660735175.5299997</v>
      </c>
      <c r="H12" s="40">
        <v>3563639031.1999984</v>
      </c>
      <c r="I12" s="39">
        <v>3510258407.919999</v>
      </c>
      <c r="J12" s="24">
        <v>3438896700.5099998</v>
      </c>
      <c r="K12" s="24">
        <v>3354569011.369998</v>
      </c>
      <c r="L12" s="14">
        <v>3176695600</v>
      </c>
      <c r="M12" s="31">
        <v>3080874703</v>
      </c>
      <c r="N12" s="31">
        <v>2904327866</v>
      </c>
      <c r="O12" s="34">
        <v>2777681494</v>
      </c>
      <c r="P12" s="19"/>
      <c r="Q12" s="19"/>
      <c r="R12" s="19"/>
      <c r="AD12" s="3"/>
      <c r="AE12" s="3"/>
      <c r="AF12" s="3"/>
      <c r="AG12" s="3"/>
      <c r="AH12" s="2"/>
      <c r="AI12" s="2"/>
    </row>
    <row r="13" spans="1:35" ht="15.75">
      <c r="A13" s="13" t="s">
        <v>6</v>
      </c>
      <c r="B13" s="40">
        <v>77835437.71000001</v>
      </c>
      <c r="C13" s="40">
        <v>86511464.96</v>
      </c>
      <c r="D13" s="40">
        <v>83528284.09</v>
      </c>
      <c r="E13" s="40">
        <v>84000958.23</v>
      </c>
      <c r="F13" s="40">
        <v>83895583.7</v>
      </c>
      <c r="G13" s="40">
        <v>85416467.94000001</v>
      </c>
      <c r="H13" s="40">
        <v>84193889.73</v>
      </c>
      <c r="I13" s="39">
        <v>85492181.26999998</v>
      </c>
      <c r="J13" s="24">
        <v>84307599.28</v>
      </c>
      <c r="K13" s="24">
        <v>85059288.92</v>
      </c>
      <c r="L13" s="14">
        <v>83060619</v>
      </c>
      <c r="M13" s="14">
        <v>76060918</v>
      </c>
      <c r="N13" s="23">
        <v>73517080</v>
      </c>
      <c r="O13" s="14">
        <v>69757271</v>
      </c>
      <c r="P13" s="19"/>
      <c r="Q13" s="19"/>
      <c r="R13" s="19"/>
      <c r="AD13" s="3"/>
      <c r="AE13" s="3"/>
      <c r="AF13" s="3"/>
      <c r="AG13" s="3"/>
      <c r="AH13" s="2"/>
      <c r="AI13" s="2"/>
    </row>
    <row r="14" spans="1:35" ht="15.75">
      <c r="A14" s="12" t="s">
        <v>7</v>
      </c>
      <c r="B14" s="23">
        <f>SUM(B15:B19)</f>
        <v>107929772.32999997</v>
      </c>
      <c r="C14" s="23">
        <f>SUM(C15:C19)</f>
        <v>108401499.84000002</v>
      </c>
      <c r="D14" s="23">
        <f>SUM(D15:D19)</f>
        <v>109486453.13</v>
      </c>
      <c r="E14" s="23">
        <f>SUM(E15:E19)</f>
        <v>92739607.16000001</v>
      </c>
      <c r="F14" s="23">
        <f>SUM(F15:F19)</f>
        <v>88274782.57</v>
      </c>
      <c r="G14" s="23">
        <f aca="true" t="shared" si="4" ref="G14:O14">SUM(G15:G19)</f>
        <v>89594910.22000001</v>
      </c>
      <c r="H14" s="23">
        <f t="shared" si="4"/>
        <v>84168309.00999999</v>
      </c>
      <c r="I14" s="23">
        <f t="shared" si="4"/>
        <v>83619209.29999995</v>
      </c>
      <c r="J14" s="23">
        <f t="shared" si="4"/>
        <v>79791446.41000004</v>
      </c>
      <c r="K14" s="23">
        <f t="shared" si="4"/>
        <v>75313256.54999998</v>
      </c>
      <c r="L14" s="23">
        <f>SUM(L15:L19)</f>
        <v>81999420</v>
      </c>
      <c r="M14" s="23">
        <f>SUM(M15:M19)</f>
        <v>75303187</v>
      </c>
      <c r="N14" s="23">
        <f t="shared" si="4"/>
        <v>64404325</v>
      </c>
      <c r="O14" s="23">
        <f t="shared" si="4"/>
        <v>60396283</v>
      </c>
      <c r="P14" s="19"/>
      <c r="Q14" s="19"/>
      <c r="R14" s="19"/>
      <c r="AD14" s="3"/>
      <c r="AE14" s="3"/>
      <c r="AF14" s="3"/>
      <c r="AG14" s="3"/>
      <c r="AH14" s="2"/>
      <c r="AI14" s="2"/>
    </row>
    <row r="15" spans="1:35" ht="15.75">
      <c r="A15" s="13" t="s">
        <v>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39">
        <v>0</v>
      </c>
      <c r="J15" s="24">
        <v>0</v>
      </c>
      <c r="K15" s="24">
        <v>0</v>
      </c>
      <c r="L15" s="14">
        <v>0</v>
      </c>
      <c r="M15" s="14">
        <v>0</v>
      </c>
      <c r="N15" s="23">
        <v>0</v>
      </c>
      <c r="O15" s="14">
        <v>0</v>
      </c>
      <c r="P15" s="19"/>
      <c r="Q15" s="19"/>
      <c r="R15" s="19"/>
      <c r="AD15" s="3"/>
      <c r="AE15" s="3"/>
      <c r="AF15" s="3"/>
      <c r="AG15" s="3"/>
      <c r="AH15" s="2"/>
      <c r="AI15" s="2"/>
    </row>
    <row r="16" spans="1:35" ht="15.75">
      <c r="A16" s="13" t="s">
        <v>9</v>
      </c>
      <c r="B16" s="40">
        <v>80876947.79999998</v>
      </c>
      <c r="C16" s="40">
        <v>78236131.06000002</v>
      </c>
      <c r="D16" s="40">
        <v>77453613.07</v>
      </c>
      <c r="E16" s="40">
        <v>61946918.349999994</v>
      </c>
      <c r="F16" s="40">
        <v>58131592.81999997</v>
      </c>
      <c r="G16" s="40">
        <v>56330420.450000025</v>
      </c>
      <c r="H16" s="40">
        <v>55595590.979999974</v>
      </c>
      <c r="I16" s="39">
        <v>54465830.11999995</v>
      </c>
      <c r="J16" s="24">
        <v>49763950.86000002</v>
      </c>
      <c r="K16" s="24">
        <v>46822888.23999999</v>
      </c>
      <c r="L16" s="14">
        <v>53013554</v>
      </c>
      <c r="M16" s="14">
        <v>45552825</v>
      </c>
      <c r="N16" s="23">
        <v>37544625</v>
      </c>
      <c r="O16" s="14">
        <v>36740237</v>
      </c>
      <c r="P16" s="19"/>
      <c r="Q16" s="19"/>
      <c r="R16" s="19"/>
      <c r="AD16" s="3"/>
      <c r="AE16" s="3"/>
      <c r="AF16" s="3"/>
      <c r="AG16" s="3"/>
      <c r="AH16" s="2"/>
      <c r="AI16" s="2"/>
    </row>
    <row r="17" spans="1:35" ht="15.75">
      <c r="A17" s="13" t="s">
        <v>10</v>
      </c>
      <c r="B17" s="40">
        <v>16528</v>
      </c>
      <c r="C17" s="40">
        <v>361704</v>
      </c>
      <c r="D17" s="40">
        <v>1180233</v>
      </c>
      <c r="E17" s="40">
        <v>13055</v>
      </c>
      <c r="F17" s="40">
        <v>31207.21</v>
      </c>
      <c r="G17" s="40">
        <v>503727.58</v>
      </c>
      <c r="H17" s="40">
        <v>82793</v>
      </c>
      <c r="I17" s="39">
        <v>0</v>
      </c>
      <c r="J17" s="24">
        <v>28942890.940000024</v>
      </c>
      <c r="K17" s="24">
        <v>27157419.96999999</v>
      </c>
      <c r="L17" s="14">
        <v>27613145</v>
      </c>
      <c r="M17" s="14">
        <v>28914232</v>
      </c>
      <c r="N17" s="23">
        <v>354832</v>
      </c>
      <c r="O17" s="14">
        <v>337959</v>
      </c>
      <c r="P17" s="19"/>
      <c r="Q17" s="19"/>
      <c r="R17" s="19"/>
      <c r="AD17" s="3"/>
      <c r="AE17" s="3"/>
      <c r="AF17" s="3"/>
      <c r="AG17" s="3"/>
      <c r="AH17" s="2"/>
      <c r="AI17" s="2"/>
    </row>
    <row r="18" spans="1:18" ht="15.75">
      <c r="A18" s="13" t="s">
        <v>11</v>
      </c>
      <c r="B18" s="40">
        <v>26288579.51999998</v>
      </c>
      <c r="C18" s="40">
        <v>29086607.120000005</v>
      </c>
      <c r="D18" s="40">
        <v>30119739.250000004</v>
      </c>
      <c r="E18" s="40">
        <v>29870569.060000017</v>
      </c>
      <c r="F18" s="40">
        <v>29251498.530000016</v>
      </c>
      <c r="G18" s="40">
        <v>30904815.98</v>
      </c>
      <c r="H18" s="40">
        <v>27145684.870000016</v>
      </c>
      <c r="I18" s="39">
        <v>27810943.639999997</v>
      </c>
      <c r="J18" s="24">
        <v>42095.62</v>
      </c>
      <c r="K18" s="24">
        <v>18882</v>
      </c>
      <c r="L18" s="14">
        <v>39224</v>
      </c>
      <c r="M18" s="14">
        <v>34777</v>
      </c>
      <c r="N18" s="23">
        <v>25428647</v>
      </c>
      <c r="O18" s="14">
        <v>23053988</v>
      </c>
      <c r="P18" s="19"/>
      <c r="Q18" s="19"/>
      <c r="R18" s="19"/>
    </row>
    <row r="19" spans="1:30" ht="15.75">
      <c r="A19" s="13" t="s">
        <v>12</v>
      </c>
      <c r="B19" s="40">
        <v>747717.01</v>
      </c>
      <c r="C19" s="40">
        <v>717057.6599999999</v>
      </c>
      <c r="D19" s="40">
        <v>732867.8099999998</v>
      </c>
      <c r="E19" s="40">
        <v>909064.7500000001</v>
      </c>
      <c r="F19" s="40">
        <v>860484.01</v>
      </c>
      <c r="G19" s="40">
        <v>1855946.21</v>
      </c>
      <c r="H19" s="40">
        <v>1344240.1600000001</v>
      </c>
      <c r="I19" s="39">
        <v>1342435.5400000003</v>
      </c>
      <c r="J19" s="24">
        <v>1042508.9900000001</v>
      </c>
      <c r="K19" s="24">
        <v>1314066.34</v>
      </c>
      <c r="L19" s="14">
        <v>1333497</v>
      </c>
      <c r="M19" s="14">
        <v>801353</v>
      </c>
      <c r="N19" s="23">
        <v>1076221</v>
      </c>
      <c r="O19" s="14">
        <v>264099</v>
      </c>
      <c r="P19" s="19"/>
      <c r="Q19" s="19"/>
      <c r="R19" s="19"/>
      <c r="AD19" s="3"/>
    </row>
    <row r="20" spans="1:35" ht="17.25">
      <c r="A20" s="12" t="s">
        <v>13</v>
      </c>
      <c r="B20" s="23">
        <f>SUM(B21:B24)</f>
        <v>730054384.5200002</v>
      </c>
      <c r="C20" s="23">
        <f>SUM(C21:C24)</f>
        <v>708299548.4799999</v>
      </c>
      <c r="D20" s="23">
        <f>SUM(D21:D24)</f>
        <v>686148669.4800009</v>
      </c>
      <c r="E20" s="23">
        <f>SUM(E21:E24)</f>
        <v>679755327.6000003</v>
      </c>
      <c r="F20" s="23">
        <f>SUM(F21:F24)</f>
        <v>675377892.2999997</v>
      </c>
      <c r="G20" s="23">
        <f aca="true" t="shared" si="5" ref="G20:O20">SUM(G21:G24)</f>
        <v>666941445.1200001</v>
      </c>
      <c r="H20" s="23">
        <f t="shared" si="5"/>
        <v>649391941.9299998</v>
      </c>
      <c r="I20" s="23">
        <f t="shared" si="5"/>
        <v>624999405.8599999</v>
      </c>
      <c r="J20" s="23">
        <f t="shared" si="5"/>
        <v>583916749.12</v>
      </c>
      <c r="K20" s="23">
        <f t="shared" si="5"/>
        <v>562676073.59</v>
      </c>
      <c r="L20" s="23">
        <f>SUM(L21:L24)</f>
        <v>599452301</v>
      </c>
      <c r="M20" s="23">
        <f>SUM(M21:M24)</f>
        <v>582273414</v>
      </c>
      <c r="N20" s="23">
        <f t="shared" si="5"/>
        <v>551305628</v>
      </c>
      <c r="O20" s="23">
        <f t="shared" si="5"/>
        <v>529511717</v>
      </c>
      <c r="P20" s="19"/>
      <c r="Q20" s="19"/>
      <c r="R20" s="19"/>
      <c r="AD20" s="3"/>
      <c r="AE20" s="3"/>
      <c r="AF20" s="3"/>
      <c r="AG20" s="3"/>
      <c r="AH20" s="2"/>
      <c r="AI20" s="2"/>
    </row>
    <row r="21" spans="1:35" ht="15.75">
      <c r="A21" s="13" t="s">
        <v>14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39">
        <v>0</v>
      </c>
      <c r="J21" s="24">
        <v>0</v>
      </c>
      <c r="K21" s="24">
        <v>0</v>
      </c>
      <c r="L21" s="14">
        <v>0</v>
      </c>
      <c r="M21" s="14">
        <v>0</v>
      </c>
      <c r="N21" s="23">
        <v>0</v>
      </c>
      <c r="O21" s="14">
        <v>0</v>
      </c>
      <c r="P21" s="19"/>
      <c r="Q21" s="19"/>
      <c r="R21" s="19"/>
      <c r="AD21" s="3"/>
      <c r="AE21" s="3"/>
      <c r="AF21" s="3"/>
      <c r="AG21" s="3"/>
      <c r="AH21" s="2"/>
      <c r="AI21" s="2"/>
    </row>
    <row r="22" spans="1:35" ht="15.75">
      <c r="A22" s="13" t="s">
        <v>15</v>
      </c>
      <c r="B22" s="40">
        <v>728620858.7000002</v>
      </c>
      <c r="C22" s="40">
        <v>707026419.4099998</v>
      </c>
      <c r="D22" s="40">
        <v>685082850.5900009</v>
      </c>
      <c r="E22" s="40">
        <v>678852477.5100002</v>
      </c>
      <c r="F22" s="40">
        <v>674568439.6899997</v>
      </c>
      <c r="G22" s="40">
        <v>666233809.8700001</v>
      </c>
      <c r="H22" s="40">
        <v>648736123.0099999</v>
      </c>
      <c r="I22" s="39">
        <v>624355220.3599999</v>
      </c>
      <c r="J22" s="24">
        <v>583330917.27</v>
      </c>
      <c r="K22" s="24">
        <v>562024924.94</v>
      </c>
      <c r="L22" s="14">
        <v>598812955</v>
      </c>
      <c r="M22" s="14">
        <v>581648030</v>
      </c>
      <c r="N22" s="23">
        <v>550678586</v>
      </c>
      <c r="O22" s="14">
        <v>528936608</v>
      </c>
      <c r="P22" s="19"/>
      <c r="Q22" s="19"/>
      <c r="R22" s="19"/>
      <c r="V22" s="7"/>
      <c r="AD22" s="3"/>
      <c r="AE22" s="3"/>
      <c r="AF22" s="3"/>
      <c r="AG22" s="3"/>
      <c r="AH22" s="2"/>
      <c r="AI22" s="2"/>
    </row>
    <row r="23" spans="1:35" ht="15.75">
      <c r="A23" s="13" t="s">
        <v>16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39">
        <v>0</v>
      </c>
      <c r="J23" s="24">
        <v>0</v>
      </c>
      <c r="K23" s="24">
        <v>0</v>
      </c>
      <c r="L23" s="14">
        <v>0</v>
      </c>
      <c r="M23" s="14">
        <v>0</v>
      </c>
      <c r="N23" s="23">
        <v>0</v>
      </c>
      <c r="O23" s="14">
        <v>0</v>
      </c>
      <c r="P23" s="19"/>
      <c r="Q23" s="19"/>
      <c r="R23" s="19"/>
      <c r="V23" s="7"/>
      <c r="AD23" s="3"/>
      <c r="AE23" s="3"/>
      <c r="AF23" s="3"/>
      <c r="AG23" s="3"/>
      <c r="AH23" s="2"/>
      <c r="AI23" s="2"/>
    </row>
    <row r="24" spans="1:35" ht="15.75">
      <c r="A24" s="13" t="s">
        <v>17</v>
      </c>
      <c r="B24" s="40">
        <v>1433525.82</v>
      </c>
      <c r="C24" s="40">
        <v>1273129.0699999998</v>
      </c>
      <c r="D24" s="40">
        <v>1065818.8900000001</v>
      </c>
      <c r="E24" s="40">
        <v>902850.09</v>
      </c>
      <c r="F24" s="40">
        <v>809452.61</v>
      </c>
      <c r="G24" s="40">
        <v>707635.2499999999</v>
      </c>
      <c r="H24" s="40">
        <v>655818.9199999999</v>
      </c>
      <c r="I24" s="39">
        <v>644185.5</v>
      </c>
      <c r="J24" s="24">
        <v>585831.85</v>
      </c>
      <c r="K24" s="24">
        <v>651148.65</v>
      </c>
      <c r="L24" s="14">
        <v>639346</v>
      </c>
      <c r="M24" s="14">
        <v>625384</v>
      </c>
      <c r="N24" s="23">
        <v>627042</v>
      </c>
      <c r="O24" s="14">
        <v>575109</v>
      </c>
      <c r="P24" s="19"/>
      <c r="Q24" s="19"/>
      <c r="R24" s="19"/>
      <c r="V24" s="7"/>
      <c r="AD24" s="3"/>
      <c r="AE24" s="3"/>
      <c r="AF24" s="3"/>
      <c r="AG24" s="3"/>
      <c r="AH24" s="2"/>
      <c r="AI24" s="2"/>
    </row>
    <row r="25" spans="1:35" ht="15.75">
      <c r="A25" s="12" t="s">
        <v>18</v>
      </c>
      <c r="B25" s="23">
        <f>SUM(B26:B29)</f>
        <v>204996257.51999998</v>
      </c>
      <c r="C25" s="23">
        <f>SUM(C26:C29)</f>
        <v>203033864.01999998</v>
      </c>
      <c r="D25" s="23">
        <f>SUM(D26:D29)</f>
        <v>198131821.95000002</v>
      </c>
      <c r="E25" s="23">
        <f>SUM(E26:E29)</f>
        <v>202663073.73000008</v>
      </c>
      <c r="F25" s="23">
        <f>SUM(F26:F29)</f>
        <v>205346108.01999998</v>
      </c>
      <c r="G25" s="23">
        <f aca="true" t="shared" si="6" ref="G25:O25">SUM(G26:G29)</f>
        <v>160953758.32000005</v>
      </c>
      <c r="H25" s="23">
        <f t="shared" si="6"/>
        <v>138802770.42000002</v>
      </c>
      <c r="I25" s="23">
        <f t="shared" si="6"/>
        <v>135071311.42000002</v>
      </c>
      <c r="J25" s="23">
        <f>SUM(J26:J29)</f>
        <v>133876235.38000001</v>
      </c>
      <c r="K25" s="23">
        <f>SUM(K26:K29)</f>
        <v>111723670.84999998</v>
      </c>
      <c r="L25" s="23">
        <f>SUM(L26:L29)</f>
        <v>111956061</v>
      </c>
      <c r="M25" s="23">
        <f>SUM(M26:M29)</f>
        <v>128468307</v>
      </c>
      <c r="N25" s="23">
        <f t="shared" si="6"/>
        <v>121425805</v>
      </c>
      <c r="O25" s="23">
        <f t="shared" si="6"/>
        <v>119058587</v>
      </c>
      <c r="P25" s="19"/>
      <c r="Q25" s="19"/>
      <c r="R25" s="19"/>
      <c r="V25" s="7"/>
      <c r="AD25" s="3"/>
      <c r="AE25" s="3"/>
      <c r="AF25" s="3"/>
      <c r="AG25" s="3"/>
      <c r="AH25" s="2"/>
      <c r="AI25" s="2"/>
    </row>
    <row r="26" spans="1:35" ht="15.75">
      <c r="A26" s="13" t="s">
        <v>19</v>
      </c>
      <c r="B26" s="40">
        <v>109796667.60999997</v>
      </c>
      <c r="C26" s="40">
        <v>110294561.29999998</v>
      </c>
      <c r="D26" s="40">
        <v>107621233.20000002</v>
      </c>
      <c r="E26" s="40">
        <v>102934126.98000008</v>
      </c>
      <c r="F26" s="40">
        <v>99546679.99999997</v>
      </c>
      <c r="G26" s="40">
        <v>95635866.01000005</v>
      </c>
      <c r="H26" s="40">
        <v>93243723.98</v>
      </c>
      <c r="I26" s="39">
        <v>91074147.82000002</v>
      </c>
      <c r="J26" s="24">
        <v>93970916.52000001</v>
      </c>
      <c r="K26" s="24">
        <v>80478665.06999998</v>
      </c>
      <c r="L26" s="14">
        <v>72022852</v>
      </c>
      <c r="M26" s="14">
        <v>65801663</v>
      </c>
      <c r="N26" s="23">
        <v>59272559</v>
      </c>
      <c r="O26" s="14">
        <v>57554730</v>
      </c>
      <c r="P26" s="19"/>
      <c r="Q26" s="19"/>
      <c r="R26" s="19"/>
      <c r="V26" s="7"/>
      <c r="AD26" s="3"/>
      <c r="AE26" s="3"/>
      <c r="AF26" s="3"/>
      <c r="AG26" s="3"/>
      <c r="AH26" s="2"/>
      <c r="AI26" s="2"/>
    </row>
    <row r="27" spans="1:35" ht="15.75">
      <c r="A27" s="13" t="s">
        <v>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39">
        <v>0</v>
      </c>
      <c r="J27" s="24">
        <v>0</v>
      </c>
      <c r="K27" s="24">
        <v>0</v>
      </c>
      <c r="L27" s="14">
        <v>0</v>
      </c>
      <c r="M27" s="14">
        <v>0</v>
      </c>
      <c r="N27" s="23">
        <v>0</v>
      </c>
      <c r="O27" s="14">
        <v>0</v>
      </c>
      <c r="P27" s="19"/>
      <c r="Q27" s="19"/>
      <c r="R27" s="19"/>
      <c r="V27" s="7"/>
      <c r="AD27" s="3"/>
      <c r="AE27" s="3"/>
      <c r="AF27" s="3"/>
      <c r="AG27" s="3"/>
      <c r="AH27" s="2"/>
      <c r="AI27" s="2"/>
    </row>
    <row r="28" spans="1:35" ht="15.75">
      <c r="A28" s="13" t="s">
        <v>21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39">
        <v>0</v>
      </c>
      <c r="J28" s="24">
        <v>0</v>
      </c>
      <c r="K28" s="24">
        <v>0</v>
      </c>
      <c r="L28" s="14">
        <v>0</v>
      </c>
      <c r="M28" s="14">
        <v>0</v>
      </c>
      <c r="N28" s="23">
        <v>0</v>
      </c>
      <c r="O28" s="14">
        <v>0</v>
      </c>
      <c r="P28" s="19"/>
      <c r="Q28" s="19"/>
      <c r="R28" s="19"/>
      <c r="V28" s="7"/>
      <c r="AD28" s="3"/>
      <c r="AE28" s="3"/>
      <c r="AF28" s="3"/>
      <c r="AG28" s="3"/>
      <c r="AH28" s="2"/>
      <c r="AI28" s="2"/>
    </row>
    <row r="29" spans="1:35" ht="15.75">
      <c r="A29" s="13" t="s">
        <v>22</v>
      </c>
      <c r="B29" s="40">
        <v>95199589.91</v>
      </c>
      <c r="C29" s="40">
        <v>92739302.72</v>
      </c>
      <c r="D29" s="40">
        <v>90510588.75</v>
      </c>
      <c r="E29" s="40">
        <v>99728946.75</v>
      </c>
      <c r="F29" s="40">
        <v>105799428.02</v>
      </c>
      <c r="G29" s="40">
        <v>65317892.31</v>
      </c>
      <c r="H29" s="40">
        <v>45559046.44</v>
      </c>
      <c r="I29" s="39">
        <v>43997163.6</v>
      </c>
      <c r="J29" s="24">
        <v>39905318.86</v>
      </c>
      <c r="K29" s="24">
        <v>31245005.78</v>
      </c>
      <c r="L29" s="14">
        <v>39933209</v>
      </c>
      <c r="M29" s="14">
        <v>62666644</v>
      </c>
      <c r="N29" s="23">
        <v>62153246</v>
      </c>
      <c r="O29" s="14">
        <v>61503857</v>
      </c>
      <c r="P29" s="19"/>
      <c r="Q29" s="19"/>
      <c r="R29" s="19"/>
      <c r="V29" s="7"/>
      <c r="AD29" s="3"/>
      <c r="AE29" s="3"/>
      <c r="AF29" s="3"/>
      <c r="AG29" s="3"/>
      <c r="AH29" s="2"/>
      <c r="AI29" s="2"/>
    </row>
    <row r="30" spans="1:35" ht="15.75">
      <c r="A30" s="12" t="s">
        <v>23</v>
      </c>
      <c r="B30" s="23">
        <f>SUM(B31:B42)</f>
        <v>1059028023.79</v>
      </c>
      <c r="C30" s="23">
        <f>SUM(C31:C42)</f>
        <v>1096250440.03</v>
      </c>
      <c r="D30" s="23">
        <f>SUM(D31:D42)</f>
        <v>1099857535.5700002</v>
      </c>
      <c r="E30" s="23">
        <f>SUM(E31:E42)</f>
        <v>1053940173.4500002</v>
      </c>
      <c r="F30" s="23">
        <f>SUM(F31:F42)</f>
        <v>1015879972.7500001</v>
      </c>
      <c r="G30" s="23">
        <f aca="true" t="shared" si="7" ref="G30:N30">SUM(G31:G42)</f>
        <v>985322008.4499997</v>
      </c>
      <c r="H30" s="23">
        <f t="shared" si="7"/>
        <v>968752167.25</v>
      </c>
      <c r="I30" s="23">
        <f t="shared" si="7"/>
        <v>930129592.98</v>
      </c>
      <c r="J30" s="23">
        <f t="shared" si="7"/>
        <v>916143152.1600001</v>
      </c>
      <c r="K30" s="23">
        <f t="shared" si="7"/>
        <v>893763793.9900002</v>
      </c>
      <c r="L30" s="23">
        <f>SUM(L31:L42)</f>
        <v>941613856</v>
      </c>
      <c r="M30" s="23">
        <f>SUM(M31:M42)</f>
        <v>932185738</v>
      </c>
      <c r="N30" s="23">
        <f t="shared" si="7"/>
        <v>893907357</v>
      </c>
      <c r="O30" s="23">
        <f>SUM(O31:O42)</f>
        <v>875490664</v>
      </c>
      <c r="P30" s="19"/>
      <c r="Q30" s="19"/>
      <c r="R30" s="19"/>
      <c r="V30" s="7"/>
      <c r="AD30" s="3"/>
      <c r="AE30" s="3"/>
      <c r="AF30" s="3"/>
      <c r="AG30" s="3"/>
      <c r="AH30" s="2"/>
      <c r="AI30" s="2"/>
    </row>
    <row r="31" spans="1:35" ht="15.75">
      <c r="A31" s="13" t="s">
        <v>24</v>
      </c>
      <c r="B31" s="40">
        <v>47717492.06</v>
      </c>
      <c r="C31" s="40">
        <v>48195756.90000002</v>
      </c>
      <c r="D31" s="40">
        <v>51363661.04999998</v>
      </c>
      <c r="E31" s="40">
        <v>48589056.66</v>
      </c>
      <c r="F31" s="40">
        <v>47517786.9</v>
      </c>
      <c r="G31" s="40">
        <v>51510199.120000035</v>
      </c>
      <c r="H31" s="40">
        <v>49520183.18999991</v>
      </c>
      <c r="I31" s="39">
        <v>49054720.69999999</v>
      </c>
      <c r="J31" s="24">
        <v>42906855.33999999</v>
      </c>
      <c r="K31" s="38">
        <v>34012085.22000001</v>
      </c>
      <c r="L31" s="14">
        <v>32663293</v>
      </c>
      <c r="M31" s="14">
        <v>32827530</v>
      </c>
      <c r="N31" s="23">
        <v>28369794</v>
      </c>
      <c r="O31" s="14">
        <v>26026237</v>
      </c>
      <c r="P31" s="19"/>
      <c r="Q31" s="19"/>
      <c r="R31" s="19"/>
      <c r="V31" s="7"/>
      <c r="AD31" s="3"/>
      <c r="AE31" s="3"/>
      <c r="AF31" s="3"/>
      <c r="AG31" s="3"/>
      <c r="AH31" s="2"/>
      <c r="AI31" s="2"/>
    </row>
    <row r="32" spans="1:35" ht="15.75">
      <c r="A32" s="13" t="s">
        <v>25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39">
        <v>0</v>
      </c>
      <c r="J32" s="24">
        <v>0</v>
      </c>
      <c r="K32" s="38">
        <v>0</v>
      </c>
      <c r="L32" s="14">
        <v>0</v>
      </c>
      <c r="M32" s="14">
        <v>0</v>
      </c>
      <c r="N32" s="23">
        <v>0</v>
      </c>
      <c r="O32" s="14">
        <v>0</v>
      </c>
      <c r="P32" s="19"/>
      <c r="Q32" s="19"/>
      <c r="R32" s="19"/>
      <c r="V32" s="7"/>
      <c r="AD32" s="3"/>
      <c r="AE32" s="3"/>
      <c r="AF32" s="3"/>
      <c r="AG32" s="3"/>
      <c r="AH32" s="2"/>
      <c r="AI32" s="2"/>
    </row>
    <row r="33" spans="1:35" ht="15.75">
      <c r="A33" s="13" t="s">
        <v>26</v>
      </c>
      <c r="B33" s="40">
        <v>73508900.67999999</v>
      </c>
      <c r="C33" s="40">
        <v>65360191.95000001</v>
      </c>
      <c r="D33" s="40">
        <v>63797928.69999999</v>
      </c>
      <c r="E33" s="40">
        <v>54497752.74000001</v>
      </c>
      <c r="F33" s="40">
        <v>46805920.45999999</v>
      </c>
      <c r="G33" s="40">
        <v>46071787.039999984</v>
      </c>
      <c r="H33" s="40">
        <v>40109035.46</v>
      </c>
      <c r="I33" s="39">
        <v>41322771.339999974</v>
      </c>
      <c r="J33" s="24">
        <v>35952886.74</v>
      </c>
      <c r="K33" s="38">
        <v>33963222.88</v>
      </c>
      <c r="L33" s="14">
        <v>36493272</v>
      </c>
      <c r="M33" s="14">
        <v>39587388</v>
      </c>
      <c r="N33" s="23">
        <v>38840457</v>
      </c>
      <c r="O33" s="14">
        <v>40032171</v>
      </c>
      <c r="P33" s="19"/>
      <c r="Q33" s="19"/>
      <c r="R33" s="19"/>
      <c r="V33" s="7"/>
      <c r="AD33" s="3"/>
      <c r="AE33" s="3"/>
      <c r="AF33" s="3"/>
      <c r="AG33" s="3"/>
      <c r="AH33" s="2"/>
      <c r="AI33" s="2"/>
    </row>
    <row r="34" spans="1:35" ht="15.75">
      <c r="A34" s="13" t="s">
        <v>27</v>
      </c>
      <c r="B34" s="40">
        <v>19148595.59</v>
      </c>
      <c r="C34" s="40">
        <v>72507750.77000001</v>
      </c>
      <c r="D34" s="40">
        <v>66582763.17000001</v>
      </c>
      <c r="E34" s="40">
        <v>70317764.98999998</v>
      </c>
      <c r="F34" s="40">
        <v>72424818.89</v>
      </c>
      <c r="G34" s="40">
        <v>64964851.91</v>
      </c>
      <c r="H34" s="40">
        <v>64750054.74</v>
      </c>
      <c r="I34" s="39">
        <v>66270501.95000002</v>
      </c>
      <c r="J34" s="24">
        <v>58421236.23</v>
      </c>
      <c r="K34" s="38">
        <v>57818705.31000001</v>
      </c>
      <c r="L34" s="14">
        <v>57372592</v>
      </c>
      <c r="M34" s="31">
        <v>54044517</v>
      </c>
      <c r="N34" s="37">
        <v>51826401</v>
      </c>
      <c r="O34" s="31">
        <v>58211495</v>
      </c>
      <c r="P34" s="19"/>
      <c r="Q34" s="19"/>
      <c r="R34" s="19"/>
      <c r="V34" s="7"/>
      <c r="AD34" s="3"/>
      <c r="AE34" s="3"/>
      <c r="AF34" s="3"/>
      <c r="AG34" s="3"/>
      <c r="AH34" s="2"/>
      <c r="AI34" s="2"/>
    </row>
    <row r="35" spans="1:35" ht="15.75">
      <c r="A35" s="13" t="s">
        <v>28</v>
      </c>
      <c r="B35" s="40">
        <v>31835911.95</v>
      </c>
      <c r="C35" s="40">
        <v>29418935.65</v>
      </c>
      <c r="D35" s="40">
        <v>28083824.53</v>
      </c>
      <c r="E35" s="40">
        <v>25777866.17000001</v>
      </c>
      <c r="F35" s="40">
        <v>24650040.28</v>
      </c>
      <c r="G35" s="40">
        <v>22438256.39</v>
      </c>
      <c r="H35" s="40">
        <v>23247223.13</v>
      </c>
      <c r="I35" s="39">
        <v>22337452.63</v>
      </c>
      <c r="J35" s="24">
        <v>22365086.12</v>
      </c>
      <c r="K35" s="38">
        <v>21816903.02</v>
      </c>
      <c r="L35" s="14">
        <v>22971057</v>
      </c>
      <c r="M35" s="14">
        <v>22311772</v>
      </c>
      <c r="N35" s="23">
        <v>20599269</v>
      </c>
      <c r="O35" s="14">
        <v>18550693</v>
      </c>
      <c r="P35" s="19"/>
      <c r="Q35" s="19"/>
      <c r="R35" s="19"/>
      <c r="V35" s="7"/>
      <c r="AD35" s="3"/>
      <c r="AE35" s="3"/>
      <c r="AF35" s="3"/>
      <c r="AG35" s="3"/>
      <c r="AH35" s="2"/>
      <c r="AI35" s="2"/>
    </row>
    <row r="36" spans="1:35" ht="15.75">
      <c r="A36" s="13" t="s">
        <v>29</v>
      </c>
      <c r="B36" s="40">
        <v>1641975.9</v>
      </c>
      <c r="C36" s="40">
        <v>1486112.28</v>
      </c>
      <c r="D36" s="40">
        <v>1463977.35</v>
      </c>
      <c r="E36" s="40">
        <v>1133115.0099999998</v>
      </c>
      <c r="F36" s="40">
        <v>806958.91</v>
      </c>
      <c r="G36" s="40">
        <v>1331586.7799999998</v>
      </c>
      <c r="H36" s="40">
        <v>971215.0299999999</v>
      </c>
      <c r="I36" s="39">
        <v>920974.0399999999</v>
      </c>
      <c r="J36" s="24">
        <v>1172293.3399999999</v>
      </c>
      <c r="K36" s="38">
        <v>1263352.06</v>
      </c>
      <c r="L36" s="14">
        <v>306016</v>
      </c>
      <c r="M36" s="14">
        <v>145610</v>
      </c>
      <c r="N36" s="23">
        <v>155921</v>
      </c>
      <c r="O36" s="14">
        <v>243500</v>
      </c>
      <c r="P36" s="19"/>
      <c r="Q36" s="19"/>
      <c r="R36" s="19"/>
      <c r="V36" s="7"/>
      <c r="AD36" s="3"/>
      <c r="AE36" s="3"/>
      <c r="AF36" s="3"/>
      <c r="AG36" s="3"/>
      <c r="AH36" s="2"/>
      <c r="AI36" s="2"/>
    </row>
    <row r="37" spans="1:35" ht="15.75">
      <c r="A37" s="13" t="s">
        <v>30</v>
      </c>
      <c r="B37" s="40">
        <v>3026864.67</v>
      </c>
      <c r="C37" s="40">
        <v>4909974.600000001</v>
      </c>
      <c r="D37" s="40">
        <v>3862638.49</v>
      </c>
      <c r="E37" s="40">
        <v>4588841.38</v>
      </c>
      <c r="F37" s="40">
        <v>6275130.380000001</v>
      </c>
      <c r="G37" s="40">
        <v>6945708.85</v>
      </c>
      <c r="H37" s="40">
        <v>8059611.699999999</v>
      </c>
      <c r="I37" s="39">
        <v>9195692.930000002</v>
      </c>
      <c r="J37" s="24">
        <v>9398502.16</v>
      </c>
      <c r="K37" s="38">
        <v>10070890.97</v>
      </c>
      <c r="L37" s="14">
        <v>12013686</v>
      </c>
      <c r="M37" s="14">
        <v>8010789</v>
      </c>
      <c r="N37" s="23">
        <v>7443093</v>
      </c>
      <c r="O37" s="14">
        <v>7201971</v>
      </c>
      <c r="P37" s="19"/>
      <c r="Q37" s="19"/>
      <c r="R37" s="19"/>
      <c r="V37" s="7"/>
      <c r="AD37" s="3"/>
      <c r="AE37" s="3"/>
      <c r="AF37" s="3"/>
      <c r="AG37" s="3"/>
      <c r="AH37" s="2"/>
      <c r="AI37" s="2"/>
    </row>
    <row r="38" spans="1:35" ht="15.75">
      <c r="A38" s="13" t="s">
        <v>31</v>
      </c>
      <c r="B38" s="40">
        <v>139110990.14999995</v>
      </c>
      <c r="C38" s="40">
        <v>140527946.62999994</v>
      </c>
      <c r="D38" s="40">
        <v>147294533.39</v>
      </c>
      <c r="E38" s="40">
        <v>143401315.78999996</v>
      </c>
      <c r="F38" s="40">
        <v>140070930.42</v>
      </c>
      <c r="G38" s="40">
        <v>141352727.53999996</v>
      </c>
      <c r="H38" s="40">
        <v>141109300.64000002</v>
      </c>
      <c r="I38" s="39">
        <v>134732237.92</v>
      </c>
      <c r="J38" s="24">
        <v>138001584.1</v>
      </c>
      <c r="K38" s="38">
        <v>131252255.69999996</v>
      </c>
      <c r="L38" s="14">
        <v>130700490</v>
      </c>
      <c r="M38" s="14">
        <v>126757202</v>
      </c>
      <c r="N38" s="23">
        <v>120076242</v>
      </c>
      <c r="O38" s="14">
        <v>114896237</v>
      </c>
      <c r="P38" s="19"/>
      <c r="Q38" s="19"/>
      <c r="R38" s="19"/>
      <c r="V38" s="7"/>
      <c r="AD38" s="3"/>
      <c r="AE38" s="3"/>
      <c r="AF38" s="3"/>
      <c r="AG38" s="3"/>
      <c r="AH38" s="2"/>
      <c r="AI38" s="2"/>
    </row>
    <row r="39" spans="1:35" ht="15.75">
      <c r="A39" s="13" t="s">
        <v>32</v>
      </c>
      <c r="B39" s="40">
        <v>107087173.56999998</v>
      </c>
      <c r="C39" s="40">
        <v>99791950.13000004</v>
      </c>
      <c r="D39" s="40">
        <v>96848594.41000001</v>
      </c>
      <c r="E39" s="40">
        <v>90401450.19000007</v>
      </c>
      <c r="F39" s="40">
        <v>87651777.63000005</v>
      </c>
      <c r="G39" s="40">
        <v>85994728.84999996</v>
      </c>
      <c r="H39" s="40">
        <v>76434699.49000001</v>
      </c>
      <c r="I39" s="39">
        <v>72249712.63000001</v>
      </c>
      <c r="J39" s="24">
        <v>70865210.66000003</v>
      </c>
      <c r="K39" s="38">
        <v>66831576.010000035</v>
      </c>
      <c r="L39" s="14">
        <v>79210541</v>
      </c>
      <c r="M39" s="14">
        <v>78788299</v>
      </c>
      <c r="N39" s="23">
        <v>74461522</v>
      </c>
      <c r="O39" s="14">
        <v>73637718</v>
      </c>
      <c r="P39" s="19"/>
      <c r="Q39" s="19"/>
      <c r="R39" s="19"/>
      <c r="V39" s="7"/>
      <c r="AD39" s="3"/>
      <c r="AE39" s="3"/>
      <c r="AF39" s="3"/>
      <c r="AG39" s="3"/>
      <c r="AH39" s="2"/>
      <c r="AI39" s="2"/>
    </row>
    <row r="40" spans="1:35" ht="15.75">
      <c r="A40" s="13" t="s">
        <v>33</v>
      </c>
      <c r="B40" s="40">
        <v>303561758.56999993</v>
      </c>
      <c r="C40" s="40">
        <v>308510411.8800002</v>
      </c>
      <c r="D40" s="40">
        <v>319984092.5500001</v>
      </c>
      <c r="E40" s="40">
        <v>302209794.40000015</v>
      </c>
      <c r="F40" s="40">
        <v>285988584.7800001</v>
      </c>
      <c r="G40" s="40">
        <v>277914297.98999983</v>
      </c>
      <c r="H40" s="40">
        <v>270387646.76000005</v>
      </c>
      <c r="I40" s="39">
        <v>252808700.29</v>
      </c>
      <c r="J40" s="24">
        <v>250577492.26000005</v>
      </c>
      <c r="K40" s="38">
        <v>224425040.65000007</v>
      </c>
      <c r="L40" s="14">
        <v>231099573</v>
      </c>
      <c r="M40" s="14">
        <v>229317009</v>
      </c>
      <c r="N40" s="23">
        <v>214297723</v>
      </c>
      <c r="O40" s="14">
        <v>209765802</v>
      </c>
      <c r="P40" s="19"/>
      <c r="Q40" s="19"/>
      <c r="R40" s="19"/>
      <c r="V40" s="7"/>
      <c r="AD40" s="3"/>
      <c r="AE40" s="3"/>
      <c r="AF40" s="3"/>
      <c r="AG40" s="3"/>
      <c r="AH40" s="2"/>
      <c r="AI40" s="2"/>
    </row>
    <row r="41" spans="1:35" ht="15.75">
      <c r="A41" s="13" t="s">
        <v>34</v>
      </c>
      <c r="B41" s="40">
        <v>332265157.65000015</v>
      </c>
      <c r="C41" s="40">
        <v>325427639.23999983</v>
      </c>
      <c r="D41" s="40">
        <v>320462777.92999995</v>
      </c>
      <c r="E41" s="40">
        <v>312943143.12</v>
      </c>
      <c r="F41" s="40">
        <v>303687114.1</v>
      </c>
      <c r="G41" s="40">
        <v>286795908.9799999</v>
      </c>
      <c r="H41" s="40">
        <v>294156264.10999995</v>
      </c>
      <c r="I41" s="39">
        <v>281224116.55</v>
      </c>
      <c r="J41" s="24">
        <v>286467063.21000004</v>
      </c>
      <c r="K41" s="38">
        <v>309642508.17000014</v>
      </c>
      <c r="L41" s="14">
        <v>335422505</v>
      </c>
      <c r="M41" s="14">
        <v>335811398</v>
      </c>
      <c r="N41" s="23">
        <v>333541531</v>
      </c>
      <c r="O41" s="14">
        <v>322694263</v>
      </c>
      <c r="P41" s="19"/>
      <c r="Q41" s="19"/>
      <c r="R41" s="19"/>
      <c r="V41" s="7"/>
      <c r="AD41" s="3"/>
      <c r="AE41" s="3"/>
      <c r="AF41" s="3"/>
      <c r="AG41" s="3"/>
      <c r="AH41" s="2"/>
      <c r="AI41" s="2"/>
    </row>
    <row r="42" spans="1:35" ht="15.75">
      <c r="A42" s="13" t="s">
        <v>35</v>
      </c>
      <c r="B42" s="40">
        <v>123203</v>
      </c>
      <c r="C42" s="40">
        <v>113770</v>
      </c>
      <c r="D42" s="40">
        <v>112744</v>
      </c>
      <c r="E42" s="40">
        <v>80073</v>
      </c>
      <c r="F42" s="40">
        <v>910</v>
      </c>
      <c r="G42" s="40">
        <v>1955</v>
      </c>
      <c r="H42" s="40">
        <v>6933</v>
      </c>
      <c r="I42" s="39">
        <v>12712</v>
      </c>
      <c r="J42" s="24">
        <v>14942</v>
      </c>
      <c r="K42" s="38">
        <v>2667254</v>
      </c>
      <c r="L42" s="14">
        <v>3360831</v>
      </c>
      <c r="M42" s="14">
        <v>4584224</v>
      </c>
      <c r="N42" s="23">
        <v>4295404</v>
      </c>
      <c r="O42" s="14">
        <v>4230577</v>
      </c>
      <c r="P42" s="19"/>
      <c r="Q42" s="19"/>
      <c r="R42" s="19"/>
      <c r="V42" s="7"/>
      <c r="AD42" s="3"/>
      <c r="AE42" s="3"/>
      <c r="AF42" s="3"/>
      <c r="AG42" s="3"/>
      <c r="AH42" s="2"/>
      <c r="AI42" s="2"/>
    </row>
    <row r="43" spans="1:35" ht="15.75">
      <c r="A43" s="12" t="s">
        <v>36</v>
      </c>
      <c r="B43" s="23">
        <f>SUM(B44:B55)</f>
        <v>197382091.55999994</v>
      </c>
      <c r="C43" s="23">
        <f>SUM(C44:C55)</f>
        <v>178986969.13999996</v>
      </c>
      <c r="D43" s="23">
        <f>SUM(D44:D55)</f>
        <v>171917709.87000003</v>
      </c>
      <c r="E43" s="23">
        <f>SUM(E44:E55)</f>
        <v>172249168.83000004</v>
      </c>
      <c r="F43" s="23">
        <f>SUM(F44:F55)</f>
        <v>174863148.50999996</v>
      </c>
      <c r="G43" s="23">
        <f aca="true" t="shared" si="8" ref="G43:O43">SUM(G44:G55)</f>
        <v>190657832.41999993</v>
      </c>
      <c r="H43" s="23">
        <f t="shared" si="8"/>
        <v>172196602.95000002</v>
      </c>
      <c r="I43" s="23">
        <f t="shared" si="8"/>
        <v>179152470.82000005</v>
      </c>
      <c r="J43" s="23">
        <f t="shared" si="8"/>
        <v>181565404.87</v>
      </c>
      <c r="K43" s="23">
        <f t="shared" si="8"/>
        <v>176556290.20000002</v>
      </c>
      <c r="L43" s="23">
        <f>SUM(L44:L55)</f>
        <v>180158625</v>
      </c>
      <c r="M43" s="23">
        <f>SUM(M44:M55)</f>
        <v>192924770</v>
      </c>
      <c r="N43" s="23">
        <f t="shared" si="8"/>
        <v>168010669</v>
      </c>
      <c r="O43" s="23">
        <f t="shared" si="8"/>
        <v>168630325</v>
      </c>
      <c r="P43" s="19"/>
      <c r="Q43" s="19"/>
      <c r="R43" s="19"/>
      <c r="V43" s="7"/>
      <c r="AD43" s="3"/>
      <c r="AE43" s="3"/>
      <c r="AF43" s="3"/>
      <c r="AG43" s="3"/>
      <c r="AH43" s="2"/>
      <c r="AI43" s="2"/>
    </row>
    <row r="44" spans="1:35" ht="15.75">
      <c r="A44" s="13" t="s">
        <v>37</v>
      </c>
      <c r="B44" s="40">
        <v>4561952.029999999</v>
      </c>
      <c r="C44" s="40">
        <v>4250270.7299999995</v>
      </c>
      <c r="D44" s="40">
        <v>4467694.65</v>
      </c>
      <c r="E44" s="40">
        <v>3923727.9699999997</v>
      </c>
      <c r="F44" s="40">
        <v>3983726.2199999997</v>
      </c>
      <c r="G44" s="40">
        <v>3351713.7600000002</v>
      </c>
      <c r="H44" s="40">
        <v>3400732.0399999996</v>
      </c>
      <c r="I44" s="39">
        <v>2856209.1900000004</v>
      </c>
      <c r="J44" s="24">
        <v>2787186.5100000007</v>
      </c>
      <c r="K44" s="24">
        <v>2402259.9100000006</v>
      </c>
      <c r="L44" s="14">
        <v>2360946</v>
      </c>
      <c r="M44" s="14">
        <v>2060416</v>
      </c>
      <c r="N44" s="23">
        <v>2130484</v>
      </c>
      <c r="O44" s="14">
        <v>1816545</v>
      </c>
      <c r="P44" s="19"/>
      <c r="Q44" s="19"/>
      <c r="R44" s="19"/>
      <c r="V44" s="7"/>
      <c r="AD44" s="3"/>
      <c r="AE44" s="3"/>
      <c r="AF44" s="3"/>
      <c r="AG44" s="3"/>
      <c r="AH44" s="2"/>
      <c r="AI44" s="2"/>
    </row>
    <row r="45" spans="1:35" ht="15.75">
      <c r="A45" s="13" t="s">
        <v>38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39">
        <v>0</v>
      </c>
      <c r="J45" s="24">
        <v>0</v>
      </c>
      <c r="K45" s="24">
        <v>0</v>
      </c>
      <c r="L45" s="14">
        <v>0</v>
      </c>
      <c r="M45" s="14">
        <v>0</v>
      </c>
      <c r="N45" s="23">
        <v>0</v>
      </c>
      <c r="O45" s="14">
        <v>0</v>
      </c>
      <c r="P45" s="19"/>
      <c r="Q45" s="19"/>
      <c r="R45" s="19"/>
      <c r="V45" s="7"/>
      <c r="AD45" s="3"/>
      <c r="AE45" s="3"/>
      <c r="AF45" s="3"/>
      <c r="AG45" s="3"/>
      <c r="AH45" s="2"/>
      <c r="AI45" s="2"/>
    </row>
    <row r="46" spans="1:35" ht="15.75">
      <c r="A46" s="13" t="s">
        <v>39</v>
      </c>
      <c r="B46" s="40">
        <v>4991638.29</v>
      </c>
      <c r="C46" s="40">
        <v>4054468.0500000003</v>
      </c>
      <c r="D46" s="40">
        <v>4407317.25</v>
      </c>
      <c r="E46" s="40">
        <v>4180963.65</v>
      </c>
      <c r="F46" s="40">
        <v>3897367.1199999996</v>
      </c>
      <c r="G46" s="40">
        <v>3476276.5399999996</v>
      </c>
      <c r="H46" s="40">
        <v>3745332.7099999995</v>
      </c>
      <c r="I46" s="39">
        <v>4017206.6599999997</v>
      </c>
      <c r="J46" s="24">
        <v>4289622.430000001</v>
      </c>
      <c r="K46" s="24">
        <v>4333117.18</v>
      </c>
      <c r="L46" s="14">
        <v>4063182</v>
      </c>
      <c r="M46" s="14">
        <v>3976561</v>
      </c>
      <c r="N46" s="23">
        <v>3720030</v>
      </c>
      <c r="O46" s="14">
        <v>3654183</v>
      </c>
      <c r="P46" s="19"/>
      <c r="Q46" s="19"/>
      <c r="R46" s="19"/>
      <c r="V46" s="7"/>
      <c r="AD46" s="3"/>
      <c r="AE46" s="3"/>
      <c r="AF46" s="3"/>
      <c r="AG46" s="3"/>
      <c r="AH46" s="2"/>
      <c r="AI46" s="2"/>
    </row>
    <row r="47" spans="1:35" ht="15.75">
      <c r="A47" s="13" t="s">
        <v>40</v>
      </c>
      <c r="B47" s="40">
        <v>16252.75</v>
      </c>
      <c r="C47" s="40">
        <v>8650.2</v>
      </c>
      <c r="D47" s="40">
        <v>31614.05</v>
      </c>
      <c r="E47" s="40">
        <v>36185.41</v>
      </c>
      <c r="F47" s="40">
        <v>23680.27</v>
      </c>
      <c r="G47" s="40">
        <v>48479.380000000005</v>
      </c>
      <c r="H47" s="40">
        <v>170006.52</v>
      </c>
      <c r="I47" s="39">
        <v>108415.52000000002</v>
      </c>
      <c r="J47" s="24">
        <v>96783.67</v>
      </c>
      <c r="K47" s="24">
        <v>53801.44</v>
      </c>
      <c r="L47" s="14">
        <v>46268</v>
      </c>
      <c r="M47" s="14">
        <v>34909</v>
      </c>
      <c r="N47" s="23">
        <v>38930</v>
      </c>
      <c r="O47" s="14">
        <v>40596</v>
      </c>
      <c r="P47" s="19"/>
      <c r="Q47" s="19"/>
      <c r="R47" s="19"/>
      <c r="V47" s="7"/>
      <c r="AD47" s="3"/>
      <c r="AE47" s="3"/>
      <c r="AF47" s="3"/>
      <c r="AG47" s="3"/>
      <c r="AH47" s="2"/>
      <c r="AI47" s="2"/>
    </row>
    <row r="48" spans="1:35" ht="15.75">
      <c r="A48" s="13" t="s">
        <v>41</v>
      </c>
      <c r="B48" s="40">
        <v>81489319.47999996</v>
      </c>
      <c r="C48" s="40">
        <v>73386096.83999993</v>
      </c>
      <c r="D48" s="40">
        <v>71360050.54000005</v>
      </c>
      <c r="E48" s="40">
        <v>79060446.58000006</v>
      </c>
      <c r="F48" s="40">
        <v>78264844.85999998</v>
      </c>
      <c r="G48" s="40">
        <v>73254739.13999999</v>
      </c>
      <c r="H48" s="40">
        <v>65512890.56000001</v>
      </c>
      <c r="I48" s="39">
        <v>76927314.64000005</v>
      </c>
      <c r="J48" s="24">
        <v>71723813.30999997</v>
      </c>
      <c r="K48" s="24">
        <v>75204375.75999999</v>
      </c>
      <c r="L48" s="14">
        <v>71010125</v>
      </c>
      <c r="M48" s="14">
        <v>66612535</v>
      </c>
      <c r="N48" s="23">
        <v>58398157</v>
      </c>
      <c r="O48" s="14">
        <v>58440895</v>
      </c>
      <c r="P48" s="19"/>
      <c r="Q48" s="19"/>
      <c r="R48" s="19"/>
      <c r="V48" s="7"/>
      <c r="AD48" s="3"/>
      <c r="AE48" s="3"/>
      <c r="AF48" s="3"/>
      <c r="AG48" s="3"/>
      <c r="AH48" s="2"/>
      <c r="AI48" s="2"/>
    </row>
    <row r="49" spans="1:35" ht="15.75">
      <c r="A49" s="13" t="s">
        <v>42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39">
        <v>0</v>
      </c>
      <c r="J49" s="24">
        <v>0</v>
      </c>
      <c r="K49" s="24">
        <v>0</v>
      </c>
      <c r="L49" s="14">
        <v>0</v>
      </c>
      <c r="M49" s="14">
        <v>0</v>
      </c>
      <c r="N49" s="23">
        <v>0</v>
      </c>
      <c r="O49" s="14">
        <v>0</v>
      </c>
      <c r="P49" s="19"/>
      <c r="Q49" s="19"/>
      <c r="R49" s="19"/>
      <c r="V49" s="7"/>
      <c r="AD49" s="3"/>
      <c r="AE49" s="3"/>
      <c r="AF49" s="3"/>
      <c r="AG49" s="3"/>
      <c r="AH49" s="2"/>
      <c r="AI49" s="2"/>
    </row>
    <row r="50" spans="1:35" ht="15.75">
      <c r="A50" s="13" t="s">
        <v>43</v>
      </c>
      <c r="B50" s="40">
        <v>1481422.1900000002</v>
      </c>
      <c r="C50" s="40">
        <v>1588858.47</v>
      </c>
      <c r="D50" s="40">
        <v>1689842.6400000001</v>
      </c>
      <c r="E50" s="40">
        <v>1242676.08</v>
      </c>
      <c r="F50" s="40">
        <v>1306587.46</v>
      </c>
      <c r="G50" s="40">
        <v>1235288.02</v>
      </c>
      <c r="H50" s="40">
        <v>1929629.2799999998</v>
      </c>
      <c r="I50" s="39">
        <v>1977833.66</v>
      </c>
      <c r="J50" s="24">
        <v>1854760.0599999998</v>
      </c>
      <c r="K50" s="24">
        <v>2209341.76</v>
      </c>
      <c r="L50" s="14">
        <v>1464098</v>
      </c>
      <c r="M50" s="14">
        <v>1466690</v>
      </c>
      <c r="N50" s="23">
        <v>1761050</v>
      </c>
      <c r="O50" s="14">
        <v>1738795</v>
      </c>
      <c r="P50" s="19"/>
      <c r="Q50" s="19"/>
      <c r="R50" s="19"/>
      <c r="V50" s="7"/>
      <c r="AD50" s="3"/>
      <c r="AE50" s="3"/>
      <c r="AF50" s="3"/>
      <c r="AG50" s="3"/>
      <c r="AH50" s="2"/>
      <c r="AI50" s="2"/>
    </row>
    <row r="51" spans="1:35" ht="15.75">
      <c r="A51" s="13" t="s">
        <v>44</v>
      </c>
      <c r="B51" s="40">
        <v>201000</v>
      </c>
      <c r="C51" s="40">
        <v>0</v>
      </c>
      <c r="D51" s="40">
        <v>0</v>
      </c>
      <c r="E51" s="40">
        <v>7048.33</v>
      </c>
      <c r="F51" s="40">
        <v>0</v>
      </c>
      <c r="G51" s="40">
        <v>0</v>
      </c>
      <c r="H51" s="40">
        <v>9200</v>
      </c>
      <c r="I51" s="39">
        <v>0</v>
      </c>
      <c r="J51" s="24">
        <v>0</v>
      </c>
      <c r="K51" s="24">
        <v>24430</v>
      </c>
      <c r="L51" s="14">
        <v>16675</v>
      </c>
      <c r="M51" s="14">
        <v>9250</v>
      </c>
      <c r="N51" s="23">
        <v>22265</v>
      </c>
      <c r="O51" s="14">
        <v>0</v>
      </c>
      <c r="P51" s="19"/>
      <c r="Q51" s="19"/>
      <c r="R51" s="19"/>
      <c r="V51" s="7"/>
      <c r="AD51" s="3"/>
      <c r="AE51" s="3"/>
      <c r="AF51" s="3"/>
      <c r="AG51" s="3"/>
      <c r="AH51" s="2"/>
      <c r="AI51" s="2"/>
    </row>
    <row r="52" spans="1:35" ht="15.75">
      <c r="A52" s="13" t="s">
        <v>45</v>
      </c>
      <c r="B52" s="40">
        <v>1888487.69</v>
      </c>
      <c r="C52" s="40">
        <v>2076911.0799999998</v>
      </c>
      <c r="D52" s="40">
        <v>3950346.8000000003</v>
      </c>
      <c r="E52" s="40">
        <v>1810928.9699999997</v>
      </c>
      <c r="F52" s="40">
        <v>1673256.17</v>
      </c>
      <c r="G52" s="40">
        <v>1562294.11</v>
      </c>
      <c r="H52" s="40">
        <v>1320148.34</v>
      </c>
      <c r="I52" s="39">
        <v>1201207.0299999998</v>
      </c>
      <c r="J52" s="24">
        <v>1156996.56</v>
      </c>
      <c r="K52" s="24">
        <v>1383900.14</v>
      </c>
      <c r="L52" s="14">
        <v>1718103</v>
      </c>
      <c r="M52" s="14">
        <v>2157351</v>
      </c>
      <c r="N52" s="23">
        <v>2092999</v>
      </c>
      <c r="O52" s="14">
        <v>2112737</v>
      </c>
      <c r="P52" s="19"/>
      <c r="Q52" s="19"/>
      <c r="R52" s="19"/>
      <c r="V52" s="7"/>
      <c r="AD52" s="3"/>
      <c r="AE52" s="3"/>
      <c r="AF52" s="3"/>
      <c r="AG52" s="3"/>
      <c r="AH52" s="2"/>
      <c r="AI52" s="2"/>
    </row>
    <row r="53" spans="1:35" ht="15.75">
      <c r="A53" s="13" t="s">
        <v>46</v>
      </c>
      <c r="B53" s="40">
        <v>32730278.190000005</v>
      </c>
      <c r="C53" s="40">
        <v>31171512.560000002</v>
      </c>
      <c r="D53" s="40">
        <v>30715555.169999994</v>
      </c>
      <c r="E53" s="40">
        <v>28903921.34</v>
      </c>
      <c r="F53" s="40">
        <v>29665159.120000005</v>
      </c>
      <c r="G53" s="40">
        <v>27519439.55</v>
      </c>
      <c r="H53" s="40">
        <v>28374833.68999999</v>
      </c>
      <c r="I53" s="39">
        <v>28234739.619999997</v>
      </c>
      <c r="J53" s="24">
        <v>36935970.1</v>
      </c>
      <c r="K53" s="24">
        <v>34983708.29000001</v>
      </c>
      <c r="L53" s="14">
        <v>39997426</v>
      </c>
      <c r="M53" s="14">
        <v>39837365</v>
      </c>
      <c r="N53" s="23">
        <v>39419033</v>
      </c>
      <c r="O53" s="14">
        <v>30701635</v>
      </c>
      <c r="P53" s="19"/>
      <c r="Q53" s="19"/>
      <c r="R53" s="19"/>
      <c r="V53" s="7"/>
      <c r="AD53" s="3"/>
      <c r="AE53" s="3"/>
      <c r="AF53" s="3"/>
      <c r="AG53" s="3"/>
      <c r="AH53" s="2"/>
      <c r="AI53" s="2"/>
    </row>
    <row r="54" spans="1:35" ht="15.75">
      <c r="A54" s="13" t="s">
        <v>47</v>
      </c>
      <c r="B54" s="40">
        <v>6620324.359999999</v>
      </c>
      <c r="C54" s="40">
        <v>7031950.339999999</v>
      </c>
      <c r="D54" s="40">
        <v>5941758.25</v>
      </c>
      <c r="E54" s="40">
        <v>6168763.300000001</v>
      </c>
      <c r="F54" s="40">
        <v>6004454.85</v>
      </c>
      <c r="G54" s="40">
        <v>5421974.0200000005</v>
      </c>
      <c r="H54" s="40">
        <v>5557216.410000001</v>
      </c>
      <c r="I54" s="39">
        <v>4684694.299999999</v>
      </c>
      <c r="J54" s="24">
        <v>2920724.6100000003</v>
      </c>
      <c r="K54" s="24">
        <v>4621351.69</v>
      </c>
      <c r="L54" s="14">
        <v>3267223</v>
      </c>
      <c r="M54" s="14">
        <v>2945315</v>
      </c>
      <c r="N54" s="23">
        <v>2514036</v>
      </c>
      <c r="O54" s="14">
        <v>1706568</v>
      </c>
      <c r="P54" s="19"/>
      <c r="Q54" s="19"/>
      <c r="R54" s="19"/>
      <c r="V54" s="7"/>
      <c r="AD54" s="3"/>
      <c r="AE54" s="3"/>
      <c r="AF54" s="3"/>
      <c r="AG54" s="3"/>
      <c r="AH54" s="2"/>
      <c r="AI54" s="2"/>
    </row>
    <row r="55" spans="1:35" ht="15.75">
      <c r="A55" s="13" t="s">
        <v>48</v>
      </c>
      <c r="B55" s="40">
        <v>63401416.580000006</v>
      </c>
      <c r="C55" s="40">
        <v>55418250.87000001</v>
      </c>
      <c r="D55" s="40">
        <v>49353530.51999999</v>
      </c>
      <c r="E55" s="40">
        <v>46914507.199999996</v>
      </c>
      <c r="F55" s="40">
        <v>50044072.43999999</v>
      </c>
      <c r="G55" s="40">
        <v>74787627.89999995</v>
      </c>
      <c r="H55" s="40">
        <v>62176613.4</v>
      </c>
      <c r="I55" s="39">
        <v>59144850.199999996</v>
      </c>
      <c r="J55" s="24">
        <v>59799547.620000005</v>
      </c>
      <c r="K55" s="24">
        <v>51340004.03000001</v>
      </c>
      <c r="L55" s="14">
        <v>56214579</v>
      </c>
      <c r="M55" s="14">
        <v>73824378</v>
      </c>
      <c r="N55" s="23">
        <v>57913685</v>
      </c>
      <c r="O55" s="14">
        <v>68418371</v>
      </c>
      <c r="P55" s="19"/>
      <c r="Q55" s="19"/>
      <c r="R55" s="19"/>
      <c r="V55" s="7"/>
      <c r="AD55" s="3"/>
      <c r="AE55" s="3"/>
      <c r="AF55" s="3"/>
      <c r="AG55" s="3"/>
      <c r="AH55" s="2"/>
      <c r="AI55" s="2"/>
    </row>
    <row r="56" spans="1:35" ht="15.75">
      <c r="A56" s="12" t="s">
        <v>49</v>
      </c>
      <c r="B56" s="23">
        <f>SUM(B57:B59)</f>
        <v>191707264.98000002</v>
      </c>
      <c r="C56" s="23">
        <f>SUM(C57:C59)</f>
        <v>151629207.83999988</v>
      </c>
      <c r="D56" s="23">
        <f>SUM(D57:D59)</f>
        <v>139438830.83</v>
      </c>
      <c r="E56" s="23">
        <f>SUM(E57:E59)</f>
        <v>158977735.89000005</v>
      </c>
      <c r="F56" s="23">
        <f>SUM(F57:F59)</f>
        <v>158378926.11999997</v>
      </c>
      <c r="G56" s="23">
        <f aca="true" t="shared" si="9" ref="G56:O56">SUM(G57:G59)</f>
        <v>162301750.57</v>
      </c>
      <c r="H56" s="23">
        <f t="shared" si="9"/>
        <v>128166761.34000002</v>
      </c>
      <c r="I56" s="23">
        <f t="shared" si="9"/>
        <v>125693215.44999999</v>
      </c>
      <c r="J56" s="23">
        <f t="shared" si="9"/>
        <v>131568235.12</v>
      </c>
      <c r="K56" s="23">
        <f t="shared" si="9"/>
        <v>135261856.06000003</v>
      </c>
      <c r="L56" s="23">
        <f>SUM(L57:L59)</f>
        <v>199047188</v>
      </c>
      <c r="M56" s="23">
        <f>SUM(M57:M59)</f>
        <v>259008123</v>
      </c>
      <c r="N56" s="23">
        <f t="shared" si="9"/>
        <v>230250063</v>
      </c>
      <c r="O56" s="23">
        <f t="shared" si="9"/>
        <v>161751952</v>
      </c>
      <c r="P56" s="19"/>
      <c r="Q56" s="19"/>
      <c r="R56" s="19"/>
      <c r="V56" s="7"/>
      <c r="AD56" s="3"/>
      <c r="AE56" s="3"/>
      <c r="AF56" s="3"/>
      <c r="AG56" s="3"/>
      <c r="AH56" s="2"/>
      <c r="AI56" s="2"/>
    </row>
    <row r="57" spans="1:35" ht="15.75">
      <c r="A57" s="13" t="s">
        <v>50</v>
      </c>
      <c r="B57" s="40">
        <v>82228416.73</v>
      </c>
      <c r="C57" s="40">
        <v>52057539.01999992</v>
      </c>
      <c r="D57" s="40">
        <v>46575974.46000003</v>
      </c>
      <c r="E57" s="40">
        <v>53691747.81000001</v>
      </c>
      <c r="F57" s="40">
        <v>53042469.52999998</v>
      </c>
      <c r="G57" s="40">
        <v>33686136.91999999</v>
      </c>
      <c r="H57" s="40">
        <v>47105266.370000005</v>
      </c>
      <c r="I57" s="39">
        <v>34569816.459999956</v>
      </c>
      <c r="J57" s="24">
        <v>42623803.510000005</v>
      </c>
      <c r="K57" s="24">
        <v>59674135.38000004</v>
      </c>
      <c r="L57" s="14">
        <v>112495050</v>
      </c>
      <c r="M57" s="14">
        <v>194345040</v>
      </c>
      <c r="N57" s="23">
        <v>166341289</v>
      </c>
      <c r="O57" s="14">
        <v>108019647</v>
      </c>
      <c r="P57" s="19"/>
      <c r="Q57" s="19"/>
      <c r="R57" s="19"/>
      <c r="V57" s="7"/>
      <c r="AD57" s="3"/>
      <c r="AE57" s="3"/>
      <c r="AF57" s="3"/>
      <c r="AG57" s="3"/>
      <c r="AH57" s="2"/>
      <c r="AI57" s="2"/>
    </row>
    <row r="58" spans="1:35" ht="15.75">
      <c r="A58" s="13" t="s">
        <v>51</v>
      </c>
      <c r="B58" s="40">
        <v>54499669.180000015</v>
      </c>
      <c r="C58" s="40">
        <v>51720882.09999998</v>
      </c>
      <c r="D58" s="40">
        <v>50897321.18</v>
      </c>
      <c r="E58" s="40">
        <v>53877058.41</v>
      </c>
      <c r="F58" s="40">
        <v>55432967.870000035</v>
      </c>
      <c r="G58" s="40">
        <v>53017836.01999999</v>
      </c>
      <c r="H58" s="40">
        <v>49295309.46999999</v>
      </c>
      <c r="I58" s="39">
        <v>53950689.35000001</v>
      </c>
      <c r="J58" s="24">
        <v>45147506.35999999</v>
      </c>
      <c r="K58" s="24">
        <v>36287336.14999998</v>
      </c>
      <c r="L58" s="14">
        <v>33268413</v>
      </c>
      <c r="M58" s="14">
        <v>32877623</v>
      </c>
      <c r="N58" s="23">
        <v>29346130</v>
      </c>
      <c r="O58" s="14">
        <v>25624777</v>
      </c>
      <c r="P58" s="19"/>
      <c r="Q58" s="19"/>
      <c r="R58" s="19"/>
      <c r="V58" s="7"/>
      <c r="AD58" s="3"/>
      <c r="AE58" s="3"/>
      <c r="AF58" s="3"/>
      <c r="AG58" s="3"/>
      <c r="AH58" s="2"/>
      <c r="AI58" s="2"/>
    </row>
    <row r="59" spans="1:35" ht="15.75">
      <c r="A59" s="13" t="s">
        <v>52</v>
      </c>
      <c r="B59" s="40">
        <v>54979179.06999999</v>
      </c>
      <c r="C59" s="40">
        <v>47850786.71999999</v>
      </c>
      <c r="D59" s="40">
        <v>41965535.189999975</v>
      </c>
      <c r="E59" s="40">
        <v>51408929.67000005</v>
      </c>
      <c r="F59" s="40">
        <v>49903488.71999998</v>
      </c>
      <c r="G59" s="40">
        <v>75597777.63000004</v>
      </c>
      <c r="H59" s="40">
        <v>31766185.500000015</v>
      </c>
      <c r="I59" s="39">
        <v>37172709.64000001</v>
      </c>
      <c r="J59" s="24">
        <v>43796925.25</v>
      </c>
      <c r="K59" s="24">
        <v>39300384.529999994</v>
      </c>
      <c r="L59" s="14">
        <v>53283725</v>
      </c>
      <c r="M59" s="14">
        <v>31785460</v>
      </c>
      <c r="N59" s="23">
        <v>34562644</v>
      </c>
      <c r="O59" s="14">
        <v>28107528</v>
      </c>
      <c r="P59" s="25"/>
      <c r="Q59" s="25"/>
      <c r="R59" s="25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E59" s="3"/>
      <c r="AF59" s="3"/>
      <c r="AG59" s="3"/>
      <c r="AH59" s="2"/>
      <c r="AI59" s="2"/>
    </row>
    <row r="60" spans="1:35" ht="15.75">
      <c r="A60" s="12" t="s">
        <v>53</v>
      </c>
      <c r="B60" s="26">
        <f>SUM(B61:B68)</f>
        <v>388852432.9499999</v>
      </c>
      <c r="C60" s="26">
        <f>SUM(C61:C68)</f>
        <v>412327785.4000002</v>
      </c>
      <c r="D60" s="26">
        <f>SUM(D61:D68)</f>
        <v>435486823.65999985</v>
      </c>
      <c r="E60" s="26">
        <f>SUM(E61:E68)</f>
        <v>436357399.6500001</v>
      </c>
      <c r="F60" s="26">
        <f>SUM(F61:F68)</f>
        <v>404921894.2200002</v>
      </c>
      <c r="G60" s="26">
        <f aca="true" t="shared" si="10" ref="G60:O60">SUM(G61:G68)</f>
        <v>431761462.1699999</v>
      </c>
      <c r="H60" s="26">
        <f t="shared" si="10"/>
        <v>409496965.39999974</v>
      </c>
      <c r="I60" s="26">
        <f t="shared" si="10"/>
        <v>389353110.97</v>
      </c>
      <c r="J60" s="26">
        <f t="shared" si="10"/>
        <v>412261626.21999973</v>
      </c>
      <c r="K60" s="26">
        <f t="shared" si="10"/>
        <v>376726763.2099999</v>
      </c>
      <c r="L60" s="26">
        <f>SUM(L61:L68)</f>
        <v>382734766</v>
      </c>
      <c r="M60" s="26">
        <f>SUM(M61:M68)</f>
        <v>354163642</v>
      </c>
      <c r="N60" s="26">
        <f t="shared" si="10"/>
        <v>314579241</v>
      </c>
      <c r="O60" s="26">
        <f t="shared" si="10"/>
        <v>304377430</v>
      </c>
      <c r="P60" s="25"/>
      <c r="Q60" s="25"/>
      <c r="R60" s="25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E60" s="3"/>
      <c r="AF60" s="3"/>
      <c r="AG60" s="3"/>
      <c r="AH60" s="2"/>
      <c r="AI60" s="2"/>
    </row>
    <row r="61" spans="1:33" ht="15.75">
      <c r="A61" s="13" t="s">
        <v>54</v>
      </c>
      <c r="B61" s="40">
        <v>82678723.81999996</v>
      </c>
      <c r="C61" s="40">
        <v>86662332.02000001</v>
      </c>
      <c r="D61" s="40">
        <v>88300933.45999998</v>
      </c>
      <c r="E61" s="40">
        <v>87063298.81000003</v>
      </c>
      <c r="F61" s="40">
        <v>84557267.14000005</v>
      </c>
      <c r="G61" s="40">
        <v>82867093.03999995</v>
      </c>
      <c r="H61" s="40">
        <v>84435581.67000003</v>
      </c>
      <c r="I61" s="39">
        <v>82775008.11000003</v>
      </c>
      <c r="J61" s="24">
        <v>84834382.66</v>
      </c>
      <c r="K61" s="24">
        <v>81534189.13999999</v>
      </c>
      <c r="L61" s="14">
        <v>78801651</v>
      </c>
      <c r="M61" s="14">
        <v>73132167</v>
      </c>
      <c r="N61" s="14">
        <v>69832850</v>
      </c>
      <c r="O61" s="14">
        <v>65106377</v>
      </c>
      <c r="P61" s="27"/>
      <c r="Q61" s="27"/>
      <c r="R61" s="2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18" ht="15.75">
      <c r="A62" s="13" t="s">
        <v>55</v>
      </c>
      <c r="B62" s="40">
        <v>3359165.36</v>
      </c>
      <c r="C62" s="40">
        <v>3673934.8</v>
      </c>
      <c r="D62" s="40">
        <v>4013464.67</v>
      </c>
      <c r="E62" s="40">
        <v>4008960.12</v>
      </c>
      <c r="F62" s="40">
        <v>3892582.3000000003</v>
      </c>
      <c r="G62" s="40">
        <v>3425025.96</v>
      </c>
      <c r="H62" s="40">
        <v>3063040.5300000003</v>
      </c>
      <c r="I62" s="39">
        <v>2959954.14</v>
      </c>
      <c r="J62" s="24">
        <v>3927526.76</v>
      </c>
      <c r="K62" s="24">
        <v>2785624.88</v>
      </c>
      <c r="L62" s="14">
        <v>2434786</v>
      </c>
      <c r="M62" s="14">
        <v>2276964</v>
      </c>
      <c r="N62" s="14">
        <v>1378475</v>
      </c>
      <c r="O62" s="14">
        <v>1931981</v>
      </c>
      <c r="P62" s="19"/>
      <c r="Q62" s="19"/>
      <c r="R62" s="19"/>
    </row>
    <row r="63" spans="1:18" ht="15.75">
      <c r="A63" s="13" t="s">
        <v>56</v>
      </c>
      <c r="B63" s="40">
        <v>27235506.060000006</v>
      </c>
      <c r="C63" s="40">
        <v>26413886.479999986</v>
      </c>
      <c r="D63" s="40">
        <v>30523468.31999998</v>
      </c>
      <c r="E63" s="40">
        <v>31899644.200000003</v>
      </c>
      <c r="F63" s="40">
        <v>31277710.08999999</v>
      </c>
      <c r="G63" s="40">
        <v>53222271.56999997</v>
      </c>
      <c r="H63" s="40">
        <v>42250264.039999984</v>
      </c>
      <c r="I63" s="39">
        <v>24613787.62999999</v>
      </c>
      <c r="J63" s="24">
        <v>48213874.45000003</v>
      </c>
      <c r="K63" s="24">
        <v>20054813.929999992</v>
      </c>
      <c r="L63" s="14">
        <v>22095335</v>
      </c>
      <c r="M63" s="14">
        <v>22682691</v>
      </c>
      <c r="N63" s="14">
        <v>16380692</v>
      </c>
      <c r="O63" s="14">
        <v>18003153</v>
      </c>
      <c r="P63" s="19"/>
      <c r="Q63" s="19"/>
      <c r="R63" s="19"/>
    </row>
    <row r="64" spans="1:18" ht="15.75">
      <c r="A64" s="13" t="s">
        <v>57</v>
      </c>
      <c r="B64" s="40">
        <v>199296.34</v>
      </c>
      <c r="C64" s="40">
        <v>221953.94999999998</v>
      </c>
      <c r="D64" s="40">
        <v>418812.00999999995</v>
      </c>
      <c r="E64" s="40">
        <v>228974.18000000002</v>
      </c>
      <c r="F64" s="40">
        <v>227156.02</v>
      </c>
      <c r="G64" s="40">
        <v>270379.13000000006</v>
      </c>
      <c r="H64" s="40">
        <v>293728.64999999997</v>
      </c>
      <c r="I64" s="39">
        <v>412528.26</v>
      </c>
      <c r="J64" s="24">
        <v>329563.52</v>
      </c>
      <c r="K64" s="24">
        <v>472055.06</v>
      </c>
      <c r="L64" s="14">
        <v>574630</v>
      </c>
      <c r="M64" s="14">
        <v>578962</v>
      </c>
      <c r="N64" s="14">
        <v>503021</v>
      </c>
      <c r="O64" s="14">
        <v>473286</v>
      </c>
      <c r="P64" s="19"/>
      <c r="Q64" s="19"/>
      <c r="R64" s="19"/>
    </row>
    <row r="65" spans="1:18" ht="15.75">
      <c r="A65" s="13" t="s">
        <v>58</v>
      </c>
      <c r="B65" s="40">
        <v>10804623.79</v>
      </c>
      <c r="C65" s="40">
        <v>10478061.12</v>
      </c>
      <c r="D65" s="40">
        <v>9675548.73</v>
      </c>
      <c r="E65" s="40">
        <v>26309744.779999997</v>
      </c>
      <c r="F65" s="40">
        <v>13863688.32</v>
      </c>
      <c r="G65" s="40">
        <v>20497329.200000003</v>
      </c>
      <c r="H65" s="40">
        <v>24762158.790000003</v>
      </c>
      <c r="I65" s="39">
        <v>21914263.159999996</v>
      </c>
      <c r="J65" s="24">
        <v>14431883.419999998</v>
      </c>
      <c r="K65" s="24">
        <v>8781549.030000001</v>
      </c>
      <c r="L65" s="14">
        <v>16067334</v>
      </c>
      <c r="M65" s="14">
        <v>20405595</v>
      </c>
      <c r="N65" s="14">
        <v>6483171</v>
      </c>
      <c r="O65" s="14">
        <v>10637110</v>
      </c>
      <c r="P65" s="19"/>
      <c r="Q65" s="19"/>
      <c r="R65" s="19"/>
    </row>
    <row r="66" spans="1:18" ht="15.75">
      <c r="A66" s="13" t="s">
        <v>59</v>
      </c>
      <c r="B66" s="40">
        <v>16249876.909999996</v>
      </c>
      <c r="C66" s="40">
        <v>15707432.649999995</v>
      </c>
      <c r="D66" s="40">
        <v>16194504.019999994</v>
      </c>
      <c r="E66" s="40">
        <v>14329140.369999995</v>
      </c>
      <c r="F66" s="40">
        <v>13547540.440000005</v>
      </c>
      <c r="G66" s="40">
        <v>17367109.939999998</v>
      </c>
      <c r="H66" s="40">
        <v>10883550.049999999</v>
      </c>
      <c r="I66" s="39">
        <v>11007759.55</v>
      </c>
      <c r="J66" s="24">
        <v>8469676.86</v>
      </c>
      <c r="K66" s="24">
        <v>13142269.64</v>
      </c>
      <c r="L66" s="14">
        <v>9106527</v>
      </c>
      <c r="M66" s="14">
        <v>9824481</v>
      </c>
      <c r="N66" s="14">
        <v>7840915</v>
      </c>
      <c r="O66" s="14">
        <v>9950819</v>
      </c>
      <c r="P66" s="19"/>
      <c r="Q66" s="19"/>
      <c r="R66" s="19"/>
    </row>
    <row r="67" spans="1:18" ht="15.75">
      <c r="A67" s="13" t="s">
        <v>60</v>
      </c>
      <c r="B67" s="40">
        <v>5092449.809999999</v>
      </c>
      <c r="C67" s="40">
        <v>3980258.439999999</v>
      </c>
      <c r="D67" s="40">
        <v>3709318.8200000003</v>
      </c>
      <c r="E67" s="40">
        <v>3830490.890000001</v>
      </c>
      <c r="F67" s="40">
        <v>3549364.0800000005</v>
      </c>
      <c r="G67" s="40">
        <v>3386706.509999999</v>
      </c>
      <c r="H67" s="40">
        <v>2622967.02</v>
      </c>
      <c r="I67" s="39">
        <v>2353314.47</v>
      </c>
      <c r="J67" s="24">
        <v>1173180.31</v>
      </c>
      <c r="K67" s="24">
        <v>1146455.61</v>
      </c>
      <c r="L67" s="14">
        <v>481732</v>
      </c>
      <c r="M67" s="14">
        <v>0</v>
      </c>
      <c r="N67" s="14">
        <v>0</v>
      </c>
      <c r="O67" s="14">
        <v>0</v>
      </c>
      <c r="P67" s="19"/>
      <c r="Q67" s="19"/>
      <c r="R67" s="19"/>
    </row>
    <row r="68" spans="1:18" ht="15.75">
      <c r="A68" s="13" t="s">
        <v>61</v>
      </c>
      <c r="B68" s="40">
        <v>243232790.85999998</v>
      </c>
      <c r="C68" s="40">
        <v>265189925.94000018</v>
      </c>
      <c r="D68" s="40">
        <v>282650773.62999994</v>
      </c>
      <c r="E68" s="40">
        <v>268687146.3</v>
      </c>
      <c r="F68" s="40">
        <v>254006585.83000016</v>
      </c>
      <c r="G68" s="40">
        <v>250725546.82</v>
      </c>
      <c r="H68" s="40">
        <v>241185674.64999968</v>
      </c>
      <c r="I68" s="39">
        <v>243316495.64999998</v>
      </c>
      <c r="J68" s="24">
        <v>250881538.2399997</v>
      </c>
      <c r="K68" s="24">
        <v>248809805.91999993</v>
      </c>
      <c r="L68" s="14">
        <v>253172771</v>
      </c>
      <c r="M68" s="14">
        <v>225262782</v>
      </c>
      <c r="N68" s="14">
        <v>212160117</v>
      </c>
      <c r="O68" s="14">
        <v>198274704</v>
      </c>
      <c r="P68" s="19"/>
      <c r="Q68" s="19"/>
      <c r="R68" s="19"/>
    </row>
    <row r="69" spans="1:18" ht="15.75">
      <c r="A69" s="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1" t="s">
        <v>62</v>
      </c>
      <c r="B70" s="32">
        <f>+B71+B86</f>
        <v>763862218.0799998</v>
      </c>
      <c r="C70" s="32">
        <f>+C71+C86</f>
        <v>730051577.2500001</v>
      </c>
      <c r="D70" s="32">
        <f>+D71+D86</f>
        <v>700617002.1999999</v>
      </c>
      <c r="E70" s="32">
        <f>+E71+E86</f>
        <v>701057227.8800001</v>
      </c>
      <c r="F70" s="32">
        <f aca="true" t="shared" si="11" ref="F70:O70">+F71+F86</f>
        <v>695140809.2499999</v>
      </c>
      <c r="G70" s="32">
        <f t="shared" si="11"/>
        <v>764202554.3100001</v>
      </c>
      <c r="H70" s="32">
        <f t="shared" si="11"/>
        <v>814830574.54</v>
      </c>
      <c r="I70" s="32">
        <f t="shared" si="11"/>
        <v>655073425.9399998</v>
      </c>
      <c r="J70" s="32">
        <f t="shared" si="11"/>
        <v>662335230.1499999</v>
      </c>
      <c r="K70" s="32">
        <f t="shared" si="11"/>
        <v>675618231.1000001</v>
      </c>
      <c r="L70" s="32">
        <f t="shared" si="11"/>
        <v>720662605</v>
      </c>
      <c r="M70" s="32">
        <f t="shared" si="11"/>
        <v>852930230</v>
      </c>
      <c r="N70" s="32">
        <f t="shared" si="11"/>
        <v>863102585</v>
      </c>
      <c r="O70" s="32">
        <f t="shared" si="11"/>
        <v>820302627</v>
      </c>
      <c r="P70" s="19"/>
      <c r="Q70" s="19"/>
      <c r="R70" s="19"/>
    </row>
    <row r="71" spans="1:18" ht="15.75">
      <c r="A71" s="12" t="s">
        <v>63</v>
      </c>
      <c r="B71" s="32">
        <f>SUM(B72:B85)</f>
        <v>571781752.9099998</v>
      </c>
      <c r="C71" s="32">
        <f>SUM(C72:C85)</f>
        <v>561171291.3700001</v>
      </c>
      <c r="D71" s="32">
        <f>SUM(D72:D85)</f>
        <v>522081689.5899999</v>
      </c>
      <c r="E71" s="32">
        <f>SUM(E72:E85)</f>
        <v>502342236.41</v>
      </c>
      <c r="F71" s="32">
        <f aca="true" t="shared" si="12" ref="F71:O71">SUM(F72:F85)</f>
        <v>465615559.8999999</v>
      </c>
      <c r="G71" s="32">
        <f t="shared" si="12"/>
        <v>494751250.09000003</v>
      </c>
      <c r="H71" s="32">
        <f t="shared" si="12"/>
        <v>474032568.26</v>
      </c>
      <c r="I71" s="32">
        <f t="shared" si="12"/>
        <v>433181646.40999985</v>
      </c>
      <c r="J71" s="32">
        <f t="shared" si="12"/>
        <v>444919397.5999999</v>
      </c>
      <c r="K71" s="32">
        <f t="shared" si="12"/>
        <v>483054151.2000001</v>
      </c>
      <c r="L71" s="32">
        <f t="shared" si="12"/>
        <v>539282456</v>
      </c>
      <c r="M71" s="32">
        <f t="shared" si="12"/>
        <v>640308348</v>
      </c>
      <c r="N71" s="32">
        <f t="shared" si="12"/>
        <v>665005183</v>
      </c>
      <c r="O71" s="32">
        <f t="shared" si="12"/>
        <v>645304884</v>
      </c>
      <c r="P71" s="19"/>
      <c r="Q71" s="19"/>
      <c r="R71" s="19"/>
    </row>
    <row r="72" spans="1:18" ht="15.75">
      <c r="A72" s="13" t="s">
        <v>64</v>
      </c>
      <c r="B72" s="40">
        <v>1989522.31</v>
      </c>
      <c r="C72" s="40">
        <v>1741296.86</v>
      </c>
      <c r="D72" s="40">
        <v>1328973.64</v>
      </c>
      <c r="E72" s="40">
        <v>1475892.75</v>
      </c>
      <c r="F72" s="40">
        <v>1770763.65</v>
      </c>
      <c r="G72" s="40">
        <v>1241716.46</v>
      </c>
      <c r="H72" s="40">
        <v>1434238.1099999999</v>
      </c>
      <c r="I72" s="39">
        <v>3534561.2799999984</v>
      </c>
      <c r="J72" s="24">
        <v>3349653.729999999</v>
      </c>
      <c r="K72" s="24">
        <v>4097848.250000001</v>
      </c>
      <c r="L72" s="14">
        <v>4417862</v>
      </c>
      <c r="M72" s="14">
        <v>6274218</v>
      </c>
      <c r="N72" s="23">
        <v>5554126</v>
      </c>
      <c r="O72" s="14">
        <v>7071643</v>
      </c>
      <c r="P72" s="19"/>
      <c r="Q72" s="19"/>
      <c r="R72" s="19"/>
    </row>
    <row r="73" spans="1:18" ht="15.75">
      <c r="A73" s="13" t="s">
        <v>65</v>
      </c>
      <c r="B73" s="40">
        <v>1910009.81</v>
      </c>
      <c r="C73" s="40">
        <v>3166411.1799999997</v>
      </c>
      <c r="D73" s="40">
        <v>4676949.74</v>
      </c>
      <c r="E73" s="40">
        <v>5185911.96</v>
      </c>
      <c r="F73" s="40">
        <v>6502905.4799999995</v>
      </c>
      <c r="G73" s="40">
        <v>4969465.98</v>
      </c>
      <c r="H73" s="40">
        <v>6414177.67</v>
      </c>
      <c r="I73" s="39">
        <v>2441847.82</v>
      </c>
      <c r="J73" s="24">
        <v>1383153.68</v>
      </c>
      <c r="K73" s="24">
        <v>5254449.84</v>
      </c>
      <c r="L73" s="14">
        <v>4029529</v>
      </c>
      <c r="M73" s="14">
        <v>12684695</v>
      </c>
      <c r="N73" s="23">
        <v>3318169</v>
      </c>
      <c r="O73" s="14">
        <v>1638534</v>
      </c>
      <c r="P73" s="19"/>
      <c r="Q73" s="19"/>
      <c r="R73" s="19"/>
    </row>
    <row r="74" spans="1:18" ht="15.75">
      <c r="A74" s="13" t="s">
        <v>66</v>
      </c>
      <c r="B74" s="40">
        <v>1428921.0400000003</v>
      </c>
      <c r="C74" s="40">
        <v>1557943.75</v>
      </c>
      <c r="D74" s="40">
        <v>8181307.529999999</v>
      </c>
      <c r="E74" s="40">
        <v>2340778.11</v>
      </c>
      <c r="F74" s="40">
        <v>2401813.5100000007</v>
      </c>
      <c r="G74" s="40">
        <v>2345704.09</v>
      </c>
      <c r="H74" s="40">
        <v>3843387.74</v>
      </c>
      <c r="I74" s="39">
        <v>3705375.9399999995</v>
      </c>
      <c r="J74" s="24">
        <v>4060590.72</v>
      </c>
      <c r="K74" s="24">
        <v>3880257.2399999998</v>
      </c>
      <c r="L74" s="14">
        <v>4185582</v>
      </c>
      <c r="M74" s="14">
        <v>4238836</v>
      </c>
      <c r="N74" s="23">
        <v>3345184</v>
      </c>
      <c r="O74" s="14">
        <v>3045934</v>
      </c>
      <c r="P74" s="19"/>
      <c r="Q74" s="19"/>
      <c r="R74" s="19"/>
    </row>
    <row r="75" spans="1:18" ht="15.75">
      <c r="A75" s="13" t="s">
        <v>67</v>
      </c>
      <c r="B75" s="40">
        <v>12548171.589999996</v>
      </c>
      <c r="C75" s="40">
        <v>7531793.420000001</v>
      </c>
      <c r="D75" s="40">
        <v>7495141.05</v>
      </c>
      <c r="E75" s="40">
        <v>24243200.619999997</v>
      </c>
      <c r="F75" s="40">
        <v>18246943.829999994</v>
      </c>
      <c r="G75" s="40">
        <v>11939009.319999998</v>
      </c>
      <c r="H75" s="40">
        <v>28167883.84000001</v>
      </c>
      <c r="I75" s="39">
        <v>18705087.51</v>
      </c>
      <c r="J75" s="24">
        <v>8627688.439999998</v>
      </c>
      <c r="K75" s="24">
        <v>13700516.030000001</v>
      </c>
      <c r="L75" s="14">
        <v>12785946</v>
      </c>
      <c r="M75" s="14">
        <v>24870439</v>
      </c>
      <c r="N75" s="23">
        <v>20839039</v>
      </c>
      <c r="O75" s="14">
        <v>10679643</v>
      </c>
      <c r="P75" s="19"/>
      <c r="Q75" s="19"/>
      <c r="R75" s="19"/>
    </row>
    <row r="76" spans="1:18" ht="15.75">
      <c r="A76" s="13" t="s">
        <v>68</v>
      </c>
      <c r="B76" s="40">
        <v>181813233.84000003</v>
      </c>
      <c r="C76" s="40">
        <v>174275238.89000008</v>
      </c>
      <c r="D76" s="40">
        <v>160135463.22999996</v>
      </c>
      <c r="E76" s="40">
        <v>155686828.29999995</v>
      </c>
      <c r="F76" s="40">
        <v>141860820.7</v>
      </c>
      <c r="G76" s="40">
        <v>139046727.43000004</v>
      </c>
      <c r="H76" s="40">
        <v>112043627.55999997</v>
      </c>
      <c r="I76" s="39">
        <v>111682733.47999997</v>
      </c>
      <c r="J76" s="24">
        <v>114121392.63000003</v>
      </c>
      <c r="K76" s="24">
        <v>125482477.92999998</v>
      </c>
      <c r="L76" s="14">
        <v>131601590</v>
      </c>
      <c r="M76" s="14">
        <v>94675338</v>
      </c>
      <c r="N76" s="23">
        <v>94353143</v>
      </c>
      <c r="O76" s="14">
        <v>90414353</v>
      </c>
      <c r="P76" s="19"/>
      <c r="Q76" s="19"/>
      <c r="R76" s="19"/>
    </row>
    <row r="77" spans="1:18" ht="15.75">
      <c r="A77" s="13" t="s">
        <v>69</v>
      </c>
      <c r="B77" s="40">
        <v>0</v>
      </c>
      <c r="C77" s="40">
        <v>0</v>
      </c>
      <c r="D77" s="40">
        <v>0</v>
      </c>
      <c r="E77" s="40">
        <v>0</v>
      </c>
      <c r="F77" s="40">
        <v>16398.47</v>
      </c>
      <c r="G77" s="40">
        <v>6700</v>
      </c>
      <c r="H77" s="40">
        <v>22781.38</v>
      </c>
      <c r="I77" s="39">
        <v>5000</v>
      </c>
      <c r="J77" s="24">
        <v>2884</v>
      </c>
      <c r="K77" s="24">
        <v>3066</v>
      </c>
      <c r="L77" s="14">
        <v>7364</v>
      </c>
      <c r="M77" s="14">
        <v>1016</v>
      </c>
      <c r="N77" s="23">
        <v>4255</v>
      </c>
      <c r="O77" s="14">
        <v>6981</v>
      </c>
      <c r="P77" s="19"/>
      <c r="Q77" s="19"/>
      <c r="R77" s="19"/>
    </row>
    <row r="78" spans="1:18" ht="15.75">
      <c r="A78" s="13" t="s">
        <v>70</v>
      </c>
      <c r="B78" s="40">
        <v>729973.53</v>
      </c>
      <c r="C78" s="40">
        <v>324407.07</v>
      </c>
      <c r="D78" s="40">
        <v>217188.90999999997</v>
      </c>
      <c r="E78" s="40">
        <v>353835.37</v>
      </c>
      <c r="F78" s="40">
        <v>285891.77</v>
      </c>
      <c r="G78" s="40">
        <v>545345.04</v>
      </c>
      <c r="H78" s="40">
        <v>698987.77</v>
      </c>
      <c r="I78" s="39">
        <v>534369.44</v>
      </c>
      <c r="J78" s="24">
        <v>1011125.74</v>
      </c>
      <c r="K78" s="24">
        <v>1200305.57</v>
      </c>
      <c r="L78" s="14">
        <v>1185987</v>
      </c>
      <c r="M78" s="14">
        <v>1715231</v>
      </c>
      <c r="N78" s="23">
        <v>733806</v>
      </c>
      <c r="O78" s="14">
        <v>2592507</v>
      </c>
      <c r="P78" s="19"/>
      <c r="Q78" s="19"/>
      <c r="R78" s="19"/>
    </row>
    <row r="79" spans="1:18" ht="15.75">
      <c r="A79" s="13" t="s">
        <v>71</v>
      </c>
      <c r="B79" s="40">
        <v>12955186.64</v>
      </c>
      <c r="C79" s="40">
        <v>11448747.530000007</v>
      </c>
      <c r="D79" s="40">
        <v>10358700.939999998</v>
      </c>
      <c r="E79" s="40">
        <v>9487599.31</v>
      </c>
      <c r="F79" s="40">
        <v>8940682.210000003</v>
      </c>
      <c r="G79" s="40">
        <v>8778352.26</v>
      </c>
      <c r="H79" s="40">
        <v>12534229.499999998</v>
      </c>
      <c r="I79" s="39">
        <v>15279623.780000009</v>
      </c>
      <c r="J79" s="24">
        <v>12872928.149999997</v>
      </c>
      <c r="K79" s="24">
        <v>12791900.170000007</v>
      </c>
      <c r="L79" s="14">
        <v>12241136</v>
      </c>
      <c r="M79" s="14">
        <v>11215370</v>
      </c>
      <c r="N79" s="23">
        <v>11418783</v>
      </c>
      <c r="O79" s="14">
        <v>11390673</v>
      </c>
      <c r="P79" s="19"/>
      <c r="Q79" s="19"/>
      <c r="R79" s="19"/>
    </row>
    <row r="80" spans="1:18" ht="15.75">
      <c r="A80" s="13" t="s">
        <v>72</v>
      </c>
      <c r="B80" s="40">
        <v>9141083.34</v>
      </c>
      <c r="C80" s="40">
        <v>9116559.94</v>
      </c>
      <c r="D80" s="40">
        <v>7855386.16</v>
      </c>
      <c r="E80" s="40">
        <v>6235452.1000000015</v>
      </c>
      <c r="F80" s="40">
        <v>10918095.08</v>
      </c>
      <c r="G80" s="40">
        <v>13147161.34</v>
      </c>
      <c r="H80" s="40">
        <v>17169006.28</v>
      </c>
      <c r="I80" s="39">
        <v>9766053.490000002</v>
      </c>
      <c r="J80" s="24">
        <v>13853164.049999999</v>
      </c>
      <c r="K80" s="24">
        <v>7026957.63</v>
      </c>
      <c r="L80" s="14">
        <v>11074447</v>
      </c>
      <c r="M80" s="14">
        <v>12862593</v>
      </c>
      <c r="N80" s="23">
        <v>11420558</v>
      </c>
      <c r="O80" s="14">
        <v>9610770</v>
      </c>
      <c r="P80" s="19"/>
      <c r="Q80" s="19"/>
      <c r="R80" s="19"/>
    </row>
    <row r="81" spans="1:18" ht="15.75">
      <c r="A81" s="13" t="s">
        <v>73</v>
      </c>
      <c r="B81" s="40">
        <v>22596637.409999996</v>
      </c>
      <c r="C81" s="40">
        <v>14484587.81</v>
      </c>
      <c r="D81" s="40">
        <v>5156653.7</v>
      </c>
      <c r="E81" s="40">
        <v>8061732.29</v>
      </c>
      <c r="F81" s="40">
        <v>5897134.71</v>
      </c>
      <c r="G81" s="40">
        <v>5117418.22</v>
      </c>
      <c r="H81" s="40">
        <v>10913192.200000001</v>
      </c>
      <c r="I81" s="39">
        <v>5118342.29</v>
      </c>
      <c r="J81" s="24">
        <v>7361287.49</v>
      </c>
      <c r="K81" s="24">
        <v>10902026.01</v>
      </c>
      <c r="L81" s="14">
        <v>6577405</v>
      </c>
      <c r="M81" s="14">
        <v>4937990</v>
      </c>
      <c r="N81" s="23">
        <v>11581757</v>
      </c>
      <c r="O81" s="14">
        <v>10327520</v>
      </c>
      <c r="P81" s="19"/>
      <c r="Q81" s="19"/>
      <c r="R81" s="19"/>
    </row>
    <row r="82" spans="1:18" ht="15.75">
      <c r="A82" s="13" t="s">
        <v>74</v>
      </c>
      <c r="B82" s="40">
        <v>11128518.16</v>
      </c>
      <c r="C82" s="40">
        <v>12097211.25</v>
      </c>
      <c r="D82" s="40">
        <v>8328805.75</v>
      </c>
      <c r="E82" s="40">
        <v>11613350.1</v>
      </c>
      <c r="F82" s="40">
        <v>13680714.94</v>
      </c>
      <c r="G82" s="40">
        <v>19701408.82</v>
      </c>
      <c r="H82" s="40">
        <v>12739757.15</v>
      </c>
      <c r="I82" s="39">
        <v>7671266.609999999</v>
      </c>
      <c r="J82" s="24">
        <v>9789696.8</v>
      </c>
      <c r="K82" s="24">
        <v>10481209.17</v>
      </c>
      <c r="L82" s="14">
        <v>12997261</v>
      </c>
      <c r="M82" s="14">
        <v>13636525</v>
      </c>
      <c r="N82" s="23">
        <v>18461636</v>
      </c>
      <c r="O82" s="14">
        <v>18749026</v>
      </c>
      <c r="P82" s="19"/>
      <c r="Q82" s="19"/>
      <c r="R82" s="19"/>
    </row>
    <row r="83" spans="1:18" ht="15.75">
      <c r="A83" s="13" t="s">
        <v>75</v>
      </c>
      <c r="B83" s="40">
        <v>51232912.589999996</v>
      </c>
      <c r="C83" s="40">
        <v>50100817.98</v>
      </c>
      <c r="D83" s="40">
        <v>51166880.39</v>
      </c>
      <c r="E83" s="40">
        <v>47434619.690000005</v>
      </c>
      <c r="F83" s="40">
        <v>47077725.32</v>
      </c>
      <c r="G83" s="40">
        <v>45400116.79</v>
      </c>
      <c r="H83" s="40">
        <v>45329909.29</v>
      </c>
      <c r="I83" s="39">
        <v>45869309.519999996</v>
      </c>
      <c r="J83" s="24">
        <v>48237868.89000001</v>
      </c>
      <c r="K83" s="24">
        <v>50381807.67</v>
      </c>
      <c r="L83" s="14">
        <v>51439344</v>
      </c>
      <c r="M83" s="14">
        <v>49386313</v>
      </c>
      <c r="N83" s="23">
        <v>47082061</v>
      </c>
      <c r="O83" s="14">
        <v>40248496</v>
      </c>
      <c r="P83" s="19"/>
      <c r="Q83" s="19"/>
      <c r="R83" s="19"/>
    </row>
    <row r="84" spans="1:18" ht="15.75">
      <c r="A84" s="13" t="s">
        <v>76</v>
      </c>
      <c r="B84" s="40">
        <v>44564757.02000001</v>
      </c>
      <c r="C84" s="40">
        <v>41179762.57000001</v>
      </c>
      <c r="D84" s="40">
        <v>30681003.089999996</v>
      </c>
      <c r="E84" s="40">
        <v>27197193.42</v>
      </c>
      <c r="F84" s="40">
        <v>29290041.110000007</v>
      </c>
      <c r="G84" s="40">
        <v>28309560.190000013</v>
      </c>
      <c r="H84" s="40">
        <v>35407668.4</v>
      </c>
      <c r="I84" s="39">
        <v>36423400.96999999</v>
      </c>
      <c r="J84" s="24">
        <v>37737563.39999998</v>
      </c>
      <c r="K84" s="24">
        <v>39633188.30000001</v>
      </c>
      <c r="L84" s="14">
        <v>33678740</v>
      </c>
      <c r="M84" s="14">
        <v>31295346</v>
      </c>
      <c r="N84" s="23">
        <v>25778675</v>
      </c>
      <c r="O84" s="14">
        <v>20242524</v>
      </c>
      <c r="P84" s="19"/>
      <c r="Q84" s="19"/>
      <c r="R84" s="19"/>
    </row>
    <row r="85" spans="1:18" ht="15.75">
      <c r="A85" s="13" t="s">
        <v>77</v>
      </c>
      <c r="B85" s="40">
        <v>219742825.6299998</v>
      </c>
      <c r="C85" s="40">
        <v>234146513.12000003</v>
      </c>
      <c r="D85" s="40">
        <v>226499235.46</v>
      </c>
      <c r="E85" s="40">
        <v>203025842.39000005</v>
      </c>
      <c r="F85" s="40">
        <v>178725629.1199999</v>
      </c>
      <c r="G85" s="40">
        <v>214202564.15000007</v>
      </c>
      <c r="H85" s="40">
        <v>187313721.36999997</v>
      </c>
      <c r="I85" s="39">
        <v>172444674.2799999</v>
      </c>
      <c r="J85" s="24">
        <v>182510399.87999988</v>
      </c>
      <c r="K85" s="24">
        <v>198218141.39000016</v>
      </c>
      <c r="L85" s="14">
        <v>253060263</v>
      </c>
      <c r="M85" s="14">
        <v>372514438</v>
      </c>
      <c r="N85" s="23">
        <v>411113991</v>
      </c>
      <c r="O85" s="14">
        <v>419286280</v>
      </c>
      <c r="P85" s="19"/>
      <c r="Q85" s="19"/>
      <c r="R85" s="19"/>
    </row>
    <row r="86" spans="1:18" ht="15.75">
      <c r="A86" s="12" t="s">
        <v>78</v>
      </c>
      <c r="B86" s="32">
        <f>SUM(B87:B98)</f>
        <v>192080465.16999996</v>
      </c>
      <c r="C86" s="32">
        <f>SUM(C87:C98)</f>
        <v>168880285.88</v>
      </c>
      <c r="D86" s="32">
        <f>SUM(D87:D98)</f>
        <v>178535312.61</v>
      </c>
      <c r="E86" s="32">
        <f>SUM(E87:E98)</f>
        <v>198714991.47000003</v>
      </c>
      <c r="F86" s="32">
        <f aca="true" t="shared" si="13" ref="F86:O86">SUM(F87:F98)</f>
        <v>229525249.35</v>
      </c>
      <c r="G86" s="32">
        <f t="shared" si="13"/>
        <v>269451304.22</v>
      </c>
      <c r="H86" s="32">
        <f t="shared" si="13"/>
        <v>340798006.28</v>
      </c>
      <c r="I86" s="32">
        <f t="shared" si="13"/>
        <v>221891779.53</v>
      </c>
      <c r="J86" s="32">
        <f t="shared" si="13"/>
        <v>217415832.55</v>
      </c>
      <c r="K86" s="32">
        <f t="shared" si="13"/>
        <v>192564079.90000004</v>
      </c>
      <c r="L86" s="32">
        <f t="shared" si="13"/>
        <v>181380149</v>
      </c>
      <c r="M86" s="32">
        <f t="shared" si="13"/>
        <v>212621882</v>
      </c>
      <c r="N86" s="32">
        <f t="shared" si="13"/>
        <v>198097402</v>
      </c>
      <c r="O86" s="32">
        <f t="shared" si="13"/>
        <v>174997743</v>
      </c>
      <c r="P86" s="19"/>
      <c r="Q86" s="19"/>
      <c r="R86" s="19"/>
    </row>
    <row r="87" spans="1:18" ht="15.75">
      <c r="A87" s="13" t="s">
        <v>64</v>
      </c>
      <c r="B87" s="40">
        <v>0</v>
      </c>
      <c r="C87" s="40">
        <v>0</v>
      </c>
      <c r="D87" s="40">
        <v>2500</v>
      </c>
      <c r="E87" s="40">
        <v>0</v>
      </c>
      <c r="F87" s="40">
        <v>0</v>
      </c>
      <c r="G87" s="40">
        <v>0</v>
      </c>
      <c r="H87" s="40">
        <v>18518.84</v>
      </c>
      <c r="I87" s="39">
        <v>0</v>
      </c>
      <c r="J87" s="24">
        <v>71238</v>
      </c>
      <c r="K87" s="24">
        <v>0</v>
      </c>
      <c r="L87" s="14">
        <v>25740</v>
      </c>
      <c r="M87" s="14">
        <v>0</v>
      </c>
      <c r="N87" s="23">
        <v>8250</v>
      </c>
      <c r="O87" s="14">
        <v>0</v>
      </c>
      <c r="P87" s="19"/>
      <c r="Q87" s="19"/>
      <c r="R87" s="19"/>
    </row>
    <row r="88" spans="1:18" ht="15.75">
      <c r="A88" s="13" t="s">
        <v>65</v>
      </c>
      <c r="B88" s="40">
        <v>65824</v>
      </c>
      <c r="C88" s="40">
        <v>69901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39">
        <v>12339</v>
      </c>
      <c r="J88" s="24">
        <v>12339</v>
      </c>
      <c r="K88" s="24">
        <v>143415</v>
      </c>
      <c r="L88" s="14">
        <v>0</v>
      </c>
      <c r="M88" s="14">
        <v>0</v>
      </c>
      <c r="N88" s="23">
        <v>0</v>
      </c>
      <c r="O88" s="14">
        <v>0</v>
      </c>
      <c r="P88" s="19"/>
      <c r="Q88" s="19"/>
      <c r="R88" s="19"/>
    </row>
    <row r="89" spans="1:18" ht="15.75">
      <c r="A89" s="13" t="s">
        <v>67</v>
      </c>
      <c r="B89" s="40">
        <v>21563368.599999998</v>
      </c>
      <c r="C89" s="40">
        <v>13082279.669999996</v>
      </c>
      <c r="D89" s="40">
        <v>19561935.339999996</v>
      </c>
      <c r="E89" s="40">
        <v>36548119.570000015</v>
      </c>
      <c r="F89" s="40">
        <v>53969988.58</v>
      </c>
      <c r="G89" s="40">
        <v>91489443.78999999</v>
      </c>
      <c r="H89" s="40">
        <v>151087581.18999994</v>
      </c>
      <c r="I89" s="39">
        <v>36052249.14000001</v>
      </c>
      <c r="J89" s="24">
        <v>16963361.1</v>
      </c>
      <c r="K89" s="24">
        <v>29868370.200000003</v>
      </c>
      <c r="L89" s="14">
        <v>27829062</v>
      </c>
      <c r="M89" s="14">
        <v>51813045</v>
      </c>
      <c r="N89" s="23">
        <v>47245085</v>
      </c>
      <c r="O89" s="14">
        <v>24253670</v>
      </c>
      <c r="P89" s="19"/>
      <c r="Q89" s="19"/>
      <c r="R89" s="19"/>
    </row>
    <row r="90" spans="1:18" ht="15.75">
      <c r="A90" s="13" t="s">
        <v>66</v>
      </c>
      <c r="B90" s="40">
        <v>365458.81</v>
      </c>
      <c r="C90" s="40">
        <v>551606.49</v>
      </c>
      <c r="D90" s="40">
        <v>437243</v>
      </c>
      <c r="E90" s="40">
        <v>687298.81</v>
      </c>
      <c r="F90" s="40">
        <v>302225.43</v>
      </c>
      <c r="G90" s="40">
        <v>261025.57</v>
      </c>
      <c r="H90" s="40">
        <v>1047.9</v>
      </c>
      <c r="I90" s="39">
        <v>19808.79</v>
      </c>
      <c r="J90" s="24">
        <v>377592.63</v>
      </c>
      <c r="K90" s="24">
        <v>488263.14</v>
      </c>
      <c r="L90" s="14">
        <v>638386</v>
      </c>
      <c r="M90" s="14">
        <v>354776</v>
      </c>
      <c r="N90" s="23">
        <v>17848</v>
      </c>
      <c r="O90" s="14">
        <v>0</v>
      </c>
      <c r="P90" s="19"/>
      <c r="Q90" s="19"/>
      <c r="R90" s="19"/>
    </row>
    <row r="91" spans="1:18" ht="15.75">
      <c r="A91" s="13" t="s">
        <v>68</v>
      </c>
      <c r="B91" s="40">
        <v>15942169.410000002</v>
      </c>
      <c r="C91" s="40">
        <v>14621917.58</v>
      </c>
      <c r="D91" s="40">
        <v>11273875.200000001</v>
      </c>
      <c r="E91" s="40">
        <v>12586336.69</v>
      </c>
      <c r="F91" s="40">
        <v>19487157.09</v>
      </c>
      <c r="G91" s="40">
        <v>14758111.589999998</v>
      </c>
      <c r="H91" s="40">
        <v>13421449.600000001</v>
      </c>
      <c r="I91" s="39">
        <v>14008738.099999998</v>
      </c>
      <c r="J91" s="24">
        <v>21298043.220000003</v>
      </c>
      <c r="K91" s="24">
        <v>13423333.440000001</v>
      </c>
      <c r="L91" s="14">
        <v>16809400</v>
      </c>
      <c r="M91" s="14">
        <v>10629156</v>
      </c>
      <c r="N91" s="23">
        <v>15485167</v>
      </c>
      <c r="O91" s="14">
        <v>14422824</v>
      </c>
      <c r="P91" s="19"/>
      <c r="Q91" s="19"/>
      <c r="R91" s="19"/>
    </row>
    <row r="92" spans="1:18" ht="15.75">
      <c r="A92" s="13" t="s">
        <v>69</v>
      </c>
      <c r="B92" s="40">
        <v>45021126.74999999</v>
      </c>
      <c r="C92" s="40">
        <v>45542291.51</v>
      </c>
      <c r="D92" s="40">
        <v>46687115.33999999</v>
      </c>
      <c r="E92" s="40">
        <v>44280662.17</v>
      </c>
      <c r="F92" s="40">
        <v>41870155.730000004</v>
      </c>
      <c r="G92" s="40">
        <v>42901253.41000001</v>
      </c>
      <c r="H92" s="40">
        <v>40190906.43</v>
      </c>
      <c r="I92" s="39">
        <v>46144196.29</v>
      </c>
      <c r="J92" s="24">
        <v>47617634.160000004</v>
      </c>
      <c r="K92" s="24">
        <v>42007203.25999999</v>
      </c>
      <c r="L92" s="14">
        <v>36779760</v>
      </c>
      <c r="M92" s="14">
        <v>38273467</v>
      </c>
      <c r="N92" s="23">
        <v>39166756</v>
      </c>
      <c r="O92" s="14">
        <v>35782180</v>
      </c>
      <c r="P92" s="19"/>
      <c r="Q92" s="19"/>
      <c r="R92" s="19"/>
    </row>
    <row r="93" spans="1:18" ht="15.75">
      <c r="A93" s="13" t="s">
        <v>70</v>
      </c>
      <c r="B93" s="40">
        <v>77366019.98999996</v>
      </c>
      <c r="C93" s="40">
        <v>68212023.57</v>
      </c>
      <c r="D93" s="40">
        <v>65189117.11</v>
      </c>
      <c r="E93" s="40">
        <v>62998774.900000006</v>
      </c>
      <c r="F93" s="40">
        <v>60139252.32000001</v>
      </c>
      <c r="G93" s="40">
        <v>62022570.890000015</v>
      </c>
      <c r="H93" s="40">
        <v>63259272.26000001</v>
      </c>
      <c r="I93" s="39">
        <v>67475957.03999999</v>
      </c>
      <c r="J93" s="24">
        <v>67234312.44999999</v>
      </c>
      <c r="K93" s="24">
        <v>66028040.39</v>
      </c>
      <c r="L93" s="14">
        <v>60751432</v>
      </c>
      <c r="M93" s="14">
        <v>62046188</v>
      </c>
      <c r="N93" s="23">
        <v>59814063</v>
      </c>
      <c r="O93" s="14">
        <v>54220819</v>
      </c>
      <c r="P93" s="19"/>
      <c r="Q93" s="19"/>
      <c r="R93" s="19"/>
    </row>
    <row r="94" spans="1:18" ht="15.75">
      <c r="A94" s="13" t="s">
        <v>71</v>
      </c>
      <c r="B94" s="40">
        <v>1916312</v>
      </c>
      <c r="C94" s="40">
        <v>2336833.12</v>
      </c>
      <c r="D94" s="40">
        <v>1363963</v>
      </c>
      <c r="E94" s="40">
        <v>1957739.55</v>
      </c>
      <c r="F94" s="40">
        <v>1239422.02</v>
      </c>
      <c r="G94" s="40">
        <v>1873439.9499999997</v>
      </c>
      <c r="H94" s="40">
        <v>1196410.98</v>
      </c>
      <c r="I94" s="39">
        <v>3621547.51</v>
      </c>
      <c r="J94" s="24">
        <v>8000473.5</v>
      </c>
      <c r="K94" s="24">
        <v>2875667.56</v>
      </c>
      <c r="L94" s="14">
        <v>1535983</v>
      </c>
      <c r="M94" s="14">
        <v>1739245</v>
      </c>
      <c r="N94" s="23">
        <v>2454510</v>
      </c>
      <c r="O94" s="14">
        <v>1922731</v>
      </c>
      <c r="P94" s="19"/>
      <c r="Q94" s="19"/>
      <c r="R94" s="19"/>
    </row>
    <row r="95" spans="1:18" ht="15.75">
      <c r="A95" s="13" t="s">
        <v>72</v>
      </c>
      <c r="B95" s="40">
        <v>11481197.59</v>
      </c>
      <c r="C95" s="40">
        <v>6417319.01</v>
      </c>
      <c r="D95" s="40">
        <v>8584124.58</v>
      </c>
      <c r="E95" s="40">
        <v>4779928.38</v>
      </c>
      <c r="F95" s="40">
        <v>13473836.71</v>
      </c>
      <c r="G95" s="40">
        <v>4434067.300000001</v>
      </c>
      <c r="H95" s="40">
        <v>10072134.639999997</v>
      </c>
      <c r="I95" s="39">
        <v>11318036.940000001</v>
      </c>
      <c r="J95" s="24">
        <v>12708101.72</v>
      </c>
      <c r="K95" s="24">
        <v>14719841.929999998</v>
      </c>
      <c r="L95" s="14">
        <v>9935870</v>
      </c>
      <c r="M95" s="14">
        <v>16624510</v>
      </c>
      <c r="N95" s="23">
        <v>8093759</v>
      </c>
      <c r="O95" s="14">
        <v>10117832</v>
      </c>
      <c r="P95" s="19"/>
      <c r="Q95" s="19"/>
      <c r="R95" s="19"/>
    </row>
    <row r="96" spans="1:18" ht="15.75">
      <c r="A96" s="13" t="s">
        <v>73</v>
      </c>
      <c r="B96" s="40">
        <v>10159216.169999998</v>
      </c>
      <c r="C96" s="40">
        <v>6705387.4</v>
      </c>
      <c r="D96" s="40">
        <v>5049210.7299999995</v>
      </c>
      <c r="E96" s="40">
        <v>10116045.5</v>
      </c>
      <c r="F96" s="40">
        <v>2945427.73</v>
      </c>
      <c r="G96" s="40">
        <v>7781191.789999999</v>
      </c>
      <c r="H96" s="40">
        <v>10199329.46</v>
      </c>
      <c r="I96" s="39">
        <v>9729951.34</v>
      </c>
      <c r="J96" s="24">
        <v>9603186.39</v>
      </c>
      <c r="K96" s="24">
        <v>3878235.09</v>
      </c>
      <c r="L96" s="14">
        <v>5687165</v>
      </c>
      <c r="M96" s="14">
        <v>9256669</v>
      </c>
      <c r="N96" s="23">
        <v>9102163</v>
      </c>
      <c r="O96" s="14">
        <v>8477185</v>
      </c>
      <c r="P96" s="19"/>
      <c r="Q96" s="19"/>
      <c r="R96" s="19"/>
    </row>
    <row r="97" spans="1:18" ht="15.75">
      <c r="A97" s="13" t="s">
        <v>74</v>
      </c>
      <c r="B97" s="40">
        <v>432746.24</v>
      </c>
      <c r="C97" s="40">
        <v>870724.74</v>
      </c>
      <c r="D97" s="40">
        <v>1298470.99</v>
      </c>
      <c r="E97" s="40">
        <v>3766427.0500000003</v>
      </c>
      <c r="F97" s="40">
        <v>8120895.51</v>
      </c>
      <c r="G97" s="40">
        <v>6369248.28</v>
      </c>
      <c r="H97" s="40">
        <v>13753170.120000001</v>
      </c>
      <c r="I97" s="39">
        <v>6504813.609999999</v>
      </c>
      <c r="J97" s="24">
        <v>5174239.38</v>
      </c>
      <c r="K97" s="24">
        <v>2547703.25</v>
      </c>
      <c r="L97" s="14">
        <v>1487129</v>
      </c>
      <c r="M97" s="14">
        <v>2271241</v>
      </c>
      <c r="N97" s="23">
        <v>4106748</v>
      </c>
      <c r="O97" s="14">
        <v>7927609</v>
      </c>
      <c r="P97" s="19"/>
      <c r="Q97" s="19"/>
      <c r="R97" s="19"/>
    </row>
    <row r="98" spans="1:18" ht="15.75">
      <c r="A98" s="13" t="s">
        <v>79</v>
      </c>
      <c r="B98" s="40">
        <v>7767025.609999999</v>
      </c>
      <c r="C98" s="40">
        <v>10470001.790000001</v>
      </c>
      <c r="D98" s="40">
        <v>19087757.320000004</v>
      </c>
      <c r="E98" s="40">
        <v>20993658.849999998</v>
      </c>
      <c r="F98" s="40">
        <v>27976888.23</v>
      </c>
      <c r="G98" s="40">
        <v>37560951.65000002</v>
      </c>
      <c r="H98" s="40">
        <v>37598184.86</v>
      </c>
      <c r="I98" s="39">
        <v>27004141.77</v>
      </c>
      <c r="J98" s="24">
        <v>28355311</v>
      </c>
      <c r="K98" s="24">
        <v>16584006.64</v>
      </c>
      <c r="L98" s="14">
        <v>19900222</v>
      </c>
      <c r="M98" s="14">
        <v>19613585</v>
      </c>
      <c r="N98" s="23">
        <v>12603053</v>
      </c>
      <c r="O98" s="14">
        <v>17872893</v>
      </c>
      <c r="P98" s="19"/>
      <c r="Q98" s="19"/>
      <c r="R98" s="19"/>
    </row>
    <row r="99" spans="1:18" ht="15.75">
      <c r="A99" s="2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9" t="s">
        <v>80</v>
      </c>
      <c r="B100" s="32">
        <f>SUM(B101:B103)</f>
        <v>1067233029.6899999</v>
      </c>
      <c r="C100" s="32">
        <f>SUM(C101:C103)</f>
        <v>787175289.17</v>
      </c>
      <c r="D100" s="32">
        <f>SUM(D101:D103)</f>
        <v>758047914.3299999</v>
      </c>
      <c r="E100" s="32">
        <f>SUM(E101:E103)</f>
        <v>866992982.79</v>
      </c>
      <c r="F100" s="32">
        <f aca="true" t="shared" si="14" ref="F100:O100">SUM(F101:F103)</f>
        <v>1105020440.9099998</v>
      </c>
      <c r="G100" s="32">
        <f t="shared" si="14"/>
        <v>636145559.6099999</v>
      </c>
      <c r="H100" s="32">
        <f t="shared" si="14"/>
        <v>799315075.96</v>
      </c>
      <c r="I100" s="32">
        <f t="shared" si="14"/>
        <v>697712774.85</v>
      </c>
      <c r="J100" s="32">
        <f t="shared" si="14"/>
        <v>702820350.0400001</v>
      </c>
      <c r="K100" s="32">
        <f t="shared" si="14"/>
        <v>433008958.46999997</v>
      </c>
      <c r="L100" s="32">
        <f t="shared" si="14"/>
        <v>601046874</v>
      </c>
      <c r="M100" s="32">
        <f t="shared" si="14"/>
        <v>692709880</v>
      </c>
      <c r="N100" s="32">
        <f t="shared" si="14"/>
        <v>595240382</v>
      </c>
      <c r="O100" s="32">
        <f t="shared" si="14"/>
        <v>516243077</v>
      </c>
      <c r="P100" s="19"/>
      <c r="Q100" s="19"/>
      <c r="R100" s="19"/>
    </row>
    <row r="101" spans="1:18" ht="15.75">
      <c r="A101" s="11" t="s">
        <v>81</v>
      </c>
      <c r="B101" s="40">
        <v>888509168.2299999</v>
      </c>
      <c r="C101" s="40">
        <v>715902864.4399999</v>
      </c>
      <c r="D101" s="40">
        <v>654068909.28</v>
      </c>
      <c r="E101" s="40">
        <v>724424621.49</v>
      </c>
      <c r="F101" s="40">
        <v>997437369.73</v>
      </c>
      <c r="G101" s="40">
        <v>538317589.5999999</v>
      </c>
      <c r="H101" s="40">
        <v>709990683.4100001</v>
      </c>
      <c r="I101" s="39">
        <v>609109711.44</v>
      </c>
      <c r="J101" s="24">
        <v>641407443.5</v>
      </c>
      <c r="K101" s="24">
        <v>364865204.34</v>
      </c>
      <c r="L101" s="14">
        <v>558074199</v>
      </c>
      <c r="M101" s="14">
        <v>647878174</v>
      </c>
      <c r="N101" s="23">
        <v>543365007</v>
      </c>
      <c r="O101" s="14">
        <v>472461363</v>
      </c>
      <c r="P101" s="19"/>
      <c r="Q101" s="19"/>
      <c r="R101" s="19"/>
    </row>
    <row r="102" spans="1:18" ht="17.25">
      <c r="A102" s="11" t="s">
        <v>82</v>
      </c>
      <c r="B102" s="40">
        <v>53961287.46000001</v>
      </c>
      <c r="C102" s="40">
        <v>69402424.73</v>
      </c>
      <c r="D102" s="40">
        <v>69599679.04999998</v>
      </c>
      <c r="E102" s="40">
        <v>57466949.3</v>
      </c>
      <c r="F102" s="40">
        <v>73467071.17999999</v>
      </c>
      <c r="G102" s="40">
        <v>88306116.53000002</v>
      </c>
      <c r="H102" s="40">
        <v>89244613.79</v>
      </c>
      <c r="I102" s="39">
        <v>74793323.73</v>
      </c>
      <c r="J102" s="24">
        <v>56274378.45</v>
      </c>
      <c r="K102" s="24">
        <v>64718922.43</v>
      </c>
      <c r="L102" s="14">
        <v>42925063</v>
      </c>
      <c r="M102" s="14">
        <v>44668345</v>
      </c>
      <c r="N102" s="23">
        <v>46612959</v>
      </c>
      <c r="O102" s="14">
        <v>40922253</v>
      </c>
      <c r="P102" s="19"/>
      <c r="Q102" s="19"/>
      <c r="R102" s="19"/>
    </row>
    <row r="103" spans="1:18" ht="15.75">
      <c r="A103" s="11" t="s">
        <v>83</v>
      </c>
      <c r="B103" s="40">
        <v>124762574</v>
      </c>
      <c r="C103" s="40">
        <v>1870000</v>
      </c>
      <c r="D103" s="40">
        <v>34379326</v>
      </c>
      <c r="E103" s="40">
        <v>85101412</v>
      </c>
      <c r="F103" s="40">
        <v>34116000</v>
      </c>
      <c r="G103" s="40">
        <v>9521853.48</v>
      </c>
      <c r="H103" s="40">
        <v>79778.76000000001</v>
      </c>
      <c r="I103" s="39">
        <v>13809739.68</v>
      </c>
      <c r="J103" s="24">
        <v>5138528.09</v>
      </c>
      <c r="K103" s="24">
        <v>3424831.7</v>
      </c>
      <c r="L103" s="14">
        <v>47612</v>
      </c>
      <c r="M103" s="14">
        <v>163361</v>
      </c>
      <c r="N103" s="23">
        <v>5262416</v>
      </c>
      <c r="O103" s="14">
        <v>2859461</v>
      </c>
      <c r="P103" s="19"/>
      <c r="Q103" s="19"/>
      <c r="R103" s="19"/>
    </row>
    <row r="104" spans="1:18" ht="15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9" t="s">
        <v>84</v>
      </c>
      <c r="B105" s="32">
        <f>SUM(B106:B107)</f>
        <v>567282207.0099999</v>
      </c>
      <c r="C105" s="32">
        <f>SUM(C106:C107)</f>
        <v>538070947.7099998</v>
      </c>
      <c r="D105" s="32">
        <f>SUM(D106:D107)</f>
        <v>561452622.0099999</v>
      </c>
      <c r="E105" s="32">
        <f>SUM(E106:E107)</f>
        <v>519869549.61999977</v>
      </c>
      <c r="F105" s="32">
        <f aca="true" t="shared" si="15" ref="F105:N105">SUM(F106:F107)</f>
        <v>521745761.50000036</v>
      </c>
      <c r="G105" s="32">
        <f t="shared" si="15"/>
        <v>492285005.2800001</v>
      </c>
      <c r="H105" s="32">
        <f t="shared" si="15"/>
        <v>468507928.97999996</v>
      </c>
      <c r="I105" s="32">
        <f t="shared" si="15"/>
        <v>521271620.2699999</v>
      </c>
      <c r="J105" s="32">
        <f t="shared" si="15"/>
        <v>501509083.5000001</v>
      </c>
      <c r="K105" s="32">
        <f t="shared" si="15"/>
        <v>496344264.49999994</v>
      </c>
      <c r="L105" s="32">
        <f t="shared" si="15"/>
        <v>510609017</v>
      </c>
      <c r="M105" s="32">
        <f t="shared" si="15"/>
        <v>470680175</v>
      </c>
      <c r="N105" s="32">
        <f t="shared" si="15"/>
        <v>450252787</v>
      </c>
      <c r="O105" s="32">
        <f>SUM(O106:O107)</f>
        <v>435119193</v>
      </c>
      <c r="P105" s="19"/>
      <c r="Q105" s="19"/>
      <c r="R105" s="19"/>
    </row>
    <row r="106" spans="1:18" ht="15.75">
      <c r="A106" s="11" t="s">
        <v>85</v>
      </c>
      <c r="B106" s="40">
        <v>567282207.0099999</v>
      </c>
      <c r="C106" s="40">
        <v>538070947.7099998</v>
      </c>
      <c r="D106" s="40">
        <v>561452622.0099999</v>
      </c>
      <c r="E106" s="40">
        <v>519869549.61999977</v>
      </c>
      <c r="F106" s="40">
        <v>521745761.50000036</v>
      </c>
      <c r="G106" s="40">
        <v>492285005.2800001</v>
      </c>
      <c r="H106" s="40">
        <v>468507928.97999996</v>
      </c>
      <c r="I106" s="39">
        <v>521271620.2699999</v>
      </c>
      <c r="J106" s="24">
        <v>501509083.5000001</v>
      </c>
      <c r="K106" s="24">
        <v>496344264.49999994</v>
      </c>
      <c r="L106" s="14">
        <v>510609017</v>
      </c>
      <c r="M106" s="14">
        <v>470680175</v>
      </c>
      <c r="N106" s="23">
        <v>450252787</v>
      </c>
      <c r="O106" s="14">
        <v>435119193</v>
      </c>
      <c r="P106" s="19"/>
      <c r="Q106" s="19"/>
      <c r="R106" s="19"/>
    </row>
    <row r="107" spans="1:18" ht="15.75">
      <c r="A107" s="11" t="s">
        <v>86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39">
        <v>0</v>
      </c>
      <c r="J107" s="24">
        <v>0</v>
      </c>
      <c r="K107" s="24">
        <v>0</v>
      </c>
      <c r="L107" s="14">
        <v>0</v>
      </c>
      <c r="M107" s="14">
        <v>0</v>
      </c>
      <c r="N107" s="23">
        <v>0</v>
      </c>
      <c r="O107" s="14">
        <v>0</v>
      </c>
      <c r="P107" s="19"/>
      <c r="Q107" s="19"/>
      <c r="R107" s="19"/>
    </row>
    <row r="108" spans="1:18" ht="15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3"/>
      <c r="P108" s="19"/>
      <c r="Q108" s="19"/>
      <c r="R108" s="19"/>
    </row>
    <row r="109" spans="1:18" ht="15.75">
      <c r="A109" s="35"/>
      <c r="B109" s="36" t="s">
        <v>87</v>
      </c>
      <c r="C109" s="36"/>
      <c r="D109" s="36"/>
      <c r="E109" s="36"/>
      <c r="F109" s="36"/>
      <c r="G109" s="36"/>
      <c r="H109" s="36"/>
      <c r="I109" s="36"/>
      <c r="J109" s="36"/>
      <c r="K109" s="36"/>
      <c r="P109" s="19"/>
      <c r="Q109" s="19"/>
      <c r="R109" s="19"/>
    </row>
    <row r="110" spans="1:18" ht="15.75">
      <c r="A110" s="19"/>
      <c r="B110" s="8"/>
      <c r="C110" s="8"/>
      <c r="D110" s="8"/>
      <c r="E110" s="8"/>
      <c r="F110" s="8"/>
      <c r="G110" s="8"/>
      <c r="H110" s="8"/>
      <c r="I110" s="8"/>
      <c r="J110" s="8"/>
      <c r="K110" s="8"/>
      <c r="P110" s="19"/>
      <c r="Q110" s="19"/>
      <c r="R110" s="19"/>
    </row>
    <row r="111" spans="1:18" ht="36" customHeight="1">
      <c r="A111" s="19"/>
      <c r="B111" s="41" t="s">
        <v>88</v>
      </c>
      <c r="C111" s="41"/>
      <c r="D111" s="41"/>
      <c r="E111" s="41"/>
      <c r="F111" s="41"/>
      <c r="G111" s="41"/>
      <c r="H111" s="41"/>
      <c r="I111" s="41"/>
      <c r="J111" s="41"/>
      <c r="K111" s="41"/>
      <c r="P111" s="19"/>
      <c r="Q111" s="19"/>
      <c r="R111" s="19"/>
    </row>
    <row r="112" spans="1:18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</sheetData>
  <sheetProtection/>
  <mergeCells count="1">
    <mergeCell ref="B111:K111"/>
  </mergeCells>
  <hyperlinks>
    <hyperlink ref="B111:K111" r:id="rId1" display="SOURCE:  New York State Office of the State Comptroller, &quot;Financial Data for Local Governments,&quot; https://www.osc.state.ny.us/localgov/datanstat/findata/index_choice.htm (last viewed November 18, 2019)."/>
  </hyperlinks>
  <printOptions/>
  <pageMargins left="0.75" right="0.75" top="1" bottom="1" header="0.5" footer="0.5"/>
  <pageSetup fitToHeight="2"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2020-01-06T15:39:12Z</cp:lastPrinted>
  <dcterms:created xsi:type="dcterms:W3CDTF">2010-01-07T21:38:33Z</dcterms:created>
  <dcterms:modified xsi:type="dcterms:W3CDTF">2022-03-01T20:35:13Z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