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-36" sheetId="1" r:id="rId1"/>
  </sheets>
  <definedNames>
    <definedName name="_xlnm.Print_Area" localSheetId="0">'e-36'!$A$1:$AP$28</definedName>
    <definedName name="_xlnm.Print_Titles" localSheetId="0">'e-36'!$A:$A</definedName>
  </definedNames>
  <calcPr fullCalcOnLoad="1"/>
</workbook>
</file>

<file path=xl/sharedStrings.xml><?xml version="1.0" encoding="utf-8"?>
<sst xmlns="http://schemas.openxmlformats.org/spreadsheetml/2006/main" count="77" uniqueCount="36">
  <si>
    <t>Revenues and Other Financing Sources — All Governmental Funds</t>
  </si>
  <si>
    <t>(as percentage of total)</t>
  </si>
  <si>
    <t xml:space="preserve">  Revenues</t>
  </si>
  <si>
    <t xml:space="preserve">    Taxes</t>
  </si>
  <si>
    <t xml:space="preserve">      Personal Income</t>
  </si>
  <si>
    <t xml:space="preserve">      Consumption and Use</t>
  </si>
  <si>
    <t xml:space="preserve">      Other Taxes</t>
  </si>
  <si>
    <t xml:space="preserve">    Other Than Taxes</t>
  </si>
  <si>
    <t xml:space="preserve">      Federal Grants</t>
  </si>
  <si>
    <t xml:space="preserve">      Miscellaneous</t>
  </si>
  <si>
    <t xml:space="preserve">      General Business</t>
  </si>
  <si>
    <t>All Revenue and Other Financing Sources</t>
  </si>
  <si>
    <t xml:space="preserve">  Other Financing Sources</t>
  </si>
  <si>
    <t>Amount</t>
  </si>
  <si>
    <t>Percent</t>
  </si>
  <si>
    <t>2009-10</t>
  </si>
  <si>
    <t>2010-11</t>
  </si>
  <si>
    <t>NOTE: Details may not add due to rounding.</t>
  </si>
  <si>
    <t>2011-12</t>
  </si>
  <si>
    <t>2012-13</t>
  </si>
  <si>
    <t>2013-14</t>
  </si>
  <si>
    <t xml:space="preserve">      Special Item — State Insurance Fund Reserve Release</t>
  </si>
  <si>
    <t>X</t>
  </si>
  <si>
    <t>X  Not applicable.</t>
  </si>
  <si>
    <t>2014-15</t>
  </si>
  <si>
    <t xml:space="preserve">                  </t>
  </si>
  <si>
    <r>
      <t xml:space="preserve">SOURCE: New York State Office of the State Comptroller, </t>
    </r>
    <r>
      <rPr>
        <i/>
        <sz val="11"/>
        <rFont val="Arial"/>
        <family val="2"/>
      </rPr>
      <t>State of New York Comprehensive Annual Financial Report and the State of New York Five Year Comparative Financial Statements GAAP Basis.</t>
    </r>
  </si>
  <si>
    <t>2008-09</t>
  </si>
  <si>
    <t>2007-08</t>
  </si>
  <si>
    <t>2006-07</t>
  </si>
  <si>
    <t>2005-06</t>
  </si>
  <si>
    <t>2015-16</t>
  </si>
  <si>
    <t>2016-17</t>
  </si>
  <si>
    <t>2017-18</t>
  </si>
  <si>
    <t>2018-19</t>
  </si>
  <si>
    <t>New York State — Fiscal Years 2005-06 — 2018-19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</si>
</sst>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&quot;$&quot;#,##0.00"/>
    <numFmt numFmtId="167" formatCode="[$-409]dddd\,\ mmmm\ dd\,\ yyyy"/>
    <numFmt numFmtId="168" formatCode="[$-409]h:mm:ss\ AM/PM"/>
    <numFmt numFmtId="169" formatCode="0.0"/>
    <numFmt numFmtId="170" formatCode="_([$$-409]* #,##0.00_);_([$$-409]* \(#,##0.00\);_([$$-409]* &quot;-&quot;??_);_(@_)"/>
    <numFmt numFmtId="171" formatCode="_([$$-409]* #,##0.0_);_([$$-409]* \(#,##0.0\);_([$$-409]* &quot;-&quot;??_);_(@_)"/>
    <numFmt numFmtId="172" formatCode="_([$$-409]* #,##0_);_([$$-409]* \(#,##0\);_([$$-409]* &quot;-&quot;??_);_(@_)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0000"/>
    <numFmt numFmtId="179" formatCode="[$$-409]#,##0_);\([$$-409]#,##0\)"/>
    <numFmt numFmtId="180" formatCode="0.000"/>
    <numFmt numFmtId="181" formatCode="0.0000"/>
    <numFmt numFmtId="182" formatCode="&quot;$&quot;#,##0.0"/>
  </numFmts>
  <fonts count="43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/>
    </xf>
    <xf numFmtId="5" fontId="3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6" fillId="0" borderId="11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right"/>
    </xf>
    <xf numFmtId="10" fontId="6" fillId="0" borderId="12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/>
    </xf>
    <xf numFmtId="4" fontId="6" fillId="0" borderId="0" xfId="0" applyNumberFormat="1" applyFont="1" applyFill="1" applyAlignment="1">
      <alignment/>
    </xf>
    <xf numFmtId="5" fontId="6" fillId="0" borderId="0" xfId="0" applyNumberFormat="1" applyFont="1" applyFill="1" applyAlignment="1" applyProtection="1">
      <alignment/>
      <protection locked="0"/>
    </xf>
    <xf numFmtId="5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quotePrefix="1">
      <alignment/>
    </xf>
    <xf numFmtId="0" fontId="6" fillId="0" borderId="10" xfId="0" applyNumberFormat="1" applyFont="1" applyFill="1" applyBorder="1" applyAlignment="1" quotePrefix="1">
      <alignment horizontal="left"/>
    </xf>
    <xf numFmtId="0" fontId="6" fillId="0" borderId="13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/>
    </xf>
    <xf numFmtId="5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>
      <alignment/>
    </xf>
    <xf numFmtId="5" fontId="8" fillId="0" borderId="0" xfId="0" applyNumberFormat="1" applyFont="1" applyFill="1" applyAlignment="1" applyProtection="1">
      <alignment/>
      <protection locked="0"/>
    </xf>
    <xf numFmtId="5" fontId="8" fillId="0" borderId="0" xfId="0" applyNumberFormat="1" applyFont="1" applyFill="1" applyAlignment="1" applyProtection="1" quotePrefix="1">
      <alignment horizontal="left"/>
      <protection locked="0"/>
    </xf>
    <xf numFmtId="0" fontId="8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/>
      <protection locked="0"/>
    </xf>
    <xf numFmtId="165" fontId="6" fillId="0" borderId="12" xfId="0" applyNumberFormat="1" applyFont="1" applyFill="1" applyBorder="1" applyAlignment="1" quotePrefix="1">
      <alignment horizontal="right"/>
    </xf>
    <xf numFmtId="10" fontId="6" fillId="0" borderId="0" xfId="0" applyNumberFormat="1" applyFont="1" applyFill="1" applyAlignment="1" applyProtection="1">
      <alignment/>
      <protection locked="0"/>
    </xf>
    <xf numFmtId="165" fontId="6" fillId="0" borderId="0" xfId="0" applyNumberFormat="1" applyFont="1" applyFill="1" applyAlignment="1">
      <alignment horizontal="right"/>
    </xf>
    <xf numFmtId="165" fontId="6" fillId="0" borderId="10" xfId="0" applyNumberFormat="1" applyFont="1" applyFill="1" applyBorder="1" applyAlignment="1">
      <alignment/>
    </xf>
    <xf numFmtId="10" fontId="6" fillId="0" borderId="0" xfId="0" applyNumberFormat="1" applyFont="1" applyFill="1" applyAlignment="1" applyProtection="1">
      <alignment horizontal="right"/>
      <protection locked="0"/>
    </xf>
    <xf numFmtId="5" fontId="6" fillId="0" borderId="0" xfId="0" applyNumberFormat="1" applyFont="1" applyFill="1" applyAlignment="1" applyProtection="1">
      <alignment horizontal="right"/>
      <protection locked="0"/>
    </xf>
    <xf numFmtId="0" fontId="6" fillId="0" borderId="12" xfId="57" applyNumberFormat="1" applyFont="1" applyFill="1" applyBorder="1" applyAlignment="1">
      <alignment horizontal="right"/>
      <protection/>
    </xf>
    <xf numFmtId="10" fontId="6" fillId="0" borderId="12" xfId="57" applyNumberFormat="1" applyFont="1" applyFill="1" applyBorder="1" applyAlignment="1">
      <alignment horizontal="right"/>
      <protection/>
    </xf>
    <xf numFmtId="3" fontId="6" fillId="0" borderId="0" xfId="57" applyNumberFormat="1" applyFont="1" applyFill="1" applyAlignment="1">
      <alignment horizontal="center"/>
      <protection/>
    </xf>
    <xf numFmtId="10" fontId="6" fillId="0" borderId="0" xfId="57" applyNumberFormat="1" applyFont="1" applyFill="1" applyAlignment="1">
      <alignment horizontal="center"/>
      <protection/>
    </xf>
    <xf numFmtId="165" fontId="6" fillId="0" borderId="0" xfId="57" applyNumberFormat="1" applyFont="1" applyFill="1" applyAlignment="1" quotePrefix="1">
      <alignment horizontal="right"/>
      <protection/>
    </xf>
    <xf numFmtId="2" fontId="6" fillId="0" borderId="0" xfId="57" applyNumberFormat="1" applyFont="1" applyFill="1" quotePrefix="1">
      <alignment/>
      <protection/>
    </xf>
    <xf numFmtId="165" fontId="6" fillId="0" borderId="0" xfId="57" applyNumberFormat="1" applyFont="1" applyFill="1">
      <alignment/>
      <protection/>
    </xf>
    <xf numFmtId="165" fontId="6" fillId="0" borderId="12" xfId="57" applyNumberFormat="1" applyFont="1" applyFill="1" applyBorder="1" applyAlignment="1" quotePrefix="1">
      <alignment horizontal="right"/>
      <protection/>
    </xf>
    <xf numFmtId="165" fontId="6" fillId="0" borderId="0" xfId="0" applyNumberFormat="1" applyFont="1" applyFill="1" applyBorder="1" applyAlignment="1" quotePrefix="1">
      <alignment horizontal="right"/>
    </xf>
    <xf numFmtId="4" fontId="6" fillId="0" borderId="0" xfId="57" applyNumberFormat="1" applyFont="1" applyFill="1">
      <alignment/>
      <protection/>
    </xf>
    <xf numFmtId="10" fontId="6" fillId="0" borderId="0" xfId="60" applyNumberFormat="1" applyFont="1" applyFill="1" applyAlignment="1" applyProtection="1">
      <alignment/>
      <protection locked="0"/>
    </xf>
    <xf numFmtId="0" fontId="6" fillId="0" borderId="13" xfId="0" applyNumberFormat="1" applyFont="1" applyFill="1" applyBorder="1" applyAlignment="1">
      <alignment horizontal="center"/>
    </xf>
    <xf numFmtId="0" fontId="6" fillId="0" borderId="13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tabSelected="1" showOutlineSymbols="0" zoomScaleSheetLayoutView="70" zoomScalePageLayoutView="0" workbookViewId="0" topLeftCell="A1">
      <selection activeCell="A1" sqref="A1"/>
    </sheetView>
  </sheetViews>
  <sheetFormatPr defaultColWidth="11.4453125" defaultRowHeight="15.75"/>
  <cols>
    <col min="1" max="1" width="47.4453125" style="1" customWidth="1"/>
    <col min="2" max="3" width="12.77734375" style="1" customWidth="1"/>
    <col min="4" max="4" width="1.77734375" style="1" customWidth="1"/>
    <col min="5" max="6" width="12.77734375" style="1" customWidth="1"/>
    <col min="7" max="7" width="1.77734375" style="1" customWidth="1"/>
    <col min="8" max="9" width="12.77734375" style="1" customWidth="1"/>
    <col min="10" max="10" width="1.77734375" style="1" customWidth="1"/>
    <col min="11" max="12" width="12.77734375" style="1" customWidth="1"/>
    <col min="13" max="13" width="1.77734375" style="1" customWidth="1"/>
    <col min="14" max="15" width="12.77734375" style="1" customWidth="1"/>
    <col min="16" max="16" width="1.77734375" style="1" customWidth="1"/>
    <col min="17" max="18" width="12.77734375" style="1" customWidth="1"/>
    <col min="19" max="19" width="1.77734375" style="1" customWidth="1"/>
    <col min="20" max="21" width="12.77734375" style="1" customWidth="1"/>
    <col min="22" max="22" width="1.77734375" style="1" customWidth="1"/>
    <col min="23" max="24" width="12.77734375" style="1" customWidth="1"/>
    <col min="25" max="25" width="1.77734375" style="1" customWidth="1"/>
    <col min="26" max="27" width="12.77734375" style="1" customWidth="1"/>
    <col min="28" max="28" width="1.77734375" style="1" customWidth="1"/>
    <col min="29" max="29" width="12.4453125" style="1" customWidth="1"/>
    <col min="30" max="30" width="11.6640625" style="1" customWidth="1"/>
    <col min="31" max="31" width="2.10546875" style="1" customWidth="1"/>
    <col min="32" max="32" width="13.21484375" style="1" customWidth="1"/>
    <col min="33" max="33" width="11.6640625" style="1" customWidth="1"/>
    <col min="34" max="34" width="2.21484375" style="1" customWidth="1"/>
    <col min="35" max="35" width="12.88671875" style="1" customWidth="1"/>
    <col min="36" max="36" width="11.6640625" style="1" customWidth="1"/>
    <col min="37" max="37" width="2.21484375" style="1" customWidth="1"/>
    <col min="38" max="38" width="12.4453125" style="1" customWidth="1"/>
    <col min="39" max="39" width="11.6640625" style="1" customWidth="1"/>
    <col min="40" max="40" width="1.77734375" style="1" customWidth="1"/>
    <col min="41" max="42" width="11.6640625" style="1" customWidth="1"/>
    <col min="43" max="43" width="1.77734375" style="1" customWidth="1"/>
    <col min="44" max="248" width="11.6640625" style="1" customWidth="1"/>
    <col min="249" max="16384" width="11.4453125" style="1" customWidth="1"/>
  </cols>
  <sheetData>
    <row r="1" spans="2:44" ht="20.25">
      <c r="B1" s="28" t="s">
        <v>0</v>
      </c>
      <c r="C1" s="28"/>
      <c r="D1" s="28"/>
      <c r="F1" s="28"/>
      <c r="G1" s="28"/>
      <c r="I1" s="28"/>
      <c r="J1" s="28"/>
      <c r="L1" s="28"/>
      <c r="M1" s="28"/>
      <c r="O1" s="28"/>
      <c r="P1" s="28"/>
      <c r="R1" s="28"/>
      <c r="S1" s="28"/>
      <c r="U1" s="28"/>
      <c r="V1" s="28"/>
      <c r="W1" s="28"/>
      <c r="X1" s="28"/>
      <c r="Y1" s="28"/>
      <c r="Z1" s="28"/>
      <c r="AA1" s="28"/>
      <c r="AB1" s="28"/>
      <c r="AC1" s="5"/>
      <c r="AD1" s="5"/>
      <c r="AE1" s="5"/>
      <c r="AF1" s="5"/>
      <c r="AH1" s="5"/>
      <c r="AI1" s="5"/>
      <c r="AJ1" s="5"/>
      <c r="AK1" s="5"/>
      <c r="AL1" s="5"/>
      <c r="AM1" s="5"/>
      <c r="AN1" s="5"/>
      <c r="AO1" s="5"/>
      <c r="AR1" s="33"/>
    </row>
    <row r="2" spans="2:41" ht="20.25">
      <c r="B2" s="29" t="s">
        <v>35</v>
      </c>
      <c r="C2" s="29"/>
      <c r="D2" s="29"/>
      <c r="F2" s="29"/>
      <c r="G2" s="29"/>
      <c r="I2" s="29"/>
      <c r="J2" s="29"/>
      <c r="L2" s="29"/>
      <c r="M2" s="29"/>
      <c r="O2" s="29"/>
      <c r="P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2:41" ht="20.25">
      <c r="B3" s="30" t="s">
        <v>1</v>
      </c>
      <c r="C3" s="30"/>
      <c r="D3" s="30"/>
      <c r="F3" s="30"/>
      <c r="G3" s="30"/>
      <c r="I3" s="30"/>
      <c r="J3" s="30"/>
      <c r="L3" s="30"/>
      <c r="M3" s="30"/>
      <c r="O3" s="30"/>
      <c r="P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5"/>
      <c r="AD3" s="6"/>
      <c r="AE3" s="5"/>
      <c r="AF3" s="5"/>
      <c r="AG3" s="6"/>
      <c r="AH3" s="5"/>
      <c r="AI3" s="5"/>
      <c r="AJ3" s="6"/>
      <c r="AK3" s="5"/>
      <c r="AL3" s="5"/>
      <c r="AM3" s="5"/>
      <c r="AN3" s="5"/>
      <c r="AO3" s="5"/>
    </row>
    <row r="4" spans="1:43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Q4" s="5"/>
    </row>
    <row r="5" spans="1:43" ht="15.75">
      <c r="A5" s="8"/>
      <c r="B5" s="49" t="s">
        <v>34</v>
      </c>
      <c r="C5" s="49"/>
      <c r="D5" s="31"/>
      <c r="E5" s="49" t="s">
        <v>33</v>
      </c>
      <c r="F5" s="49"/>
      <c r="G5" s="31"/>
      <c r="H5" s="49" t="s">
        <v>32</v>
      </c>
      <c r="I5" s="49"/>
      <c r="J5" s="31"/>
      <c r="K5" s="49" t="s">
        <v>31</v>
      </c>
      <c r="L5" s="49"/>
      <c r="M5" s="31"/>
      <c r="N5" s="49" t="s">
        <v>24</v>
      </c>
      <c r="O5" s="49"/>
      <c r="P5" s="31"/>
      <c r="Q5" s="49" t="s">
        <v>20</v>
      </c>
      <c r="R5" s="49"/>
      <c r="S5" s="31"/>
      <c r="T5" s="49" t="s">
        <v>19</v>
      </c>
      <c r="U5" s="49"/>
      <c r="V5" s="31"/>
      <c r="W5" s="49" t="s">
        <v>18</v>
      </c>
      <c r="X5" s="49"/>
      <c r="Y5" s="31"/>
      <c r="Z5" s="49" t="s">
        <v>16</v>
      </c>
      <c r="AA5" s="49"/>
      <c r="AB5" s="31"/>
      <c r="AC5" s="49" t="s">
        <v>15</v>
      </c>
      <c r="AD5" s="49"/>
      <c r="AE5" s="9"/>
      <c r="AF5" s="49" t="s">
        <v>27</v>
      </c>
      <c r="AG5" s="49"/>
      <c r="AH5" s="9"/>
      <c r="AI5" s="50" t="s">
        <v>28</v>
      </c>
      <c r="AJ5" s="50"/>
      <c r="AK5" s="9"/>
      <c r="AL5" s="49" t="s">
        <v>29</v>
      </c>
      <c r="AM5" s="49"/>
      <c r="AN5" s="9"/>
      <c r="AO5" s="49" t="s">
        <v>30</v>
      </c>
      <c r="AP5" s="49"/>
      <c r="AQ5" s="9"/>
    </row>
    <row r="6" spans="1:43" ht="15.75">
      <c r="A6" s="11"/>
      <c r="B6" s="24" t="s">
        <v>13</v>
      </c>
      <c r="C6" s="24" t="s">
        <v>14</v>
      </c>
      <c r="D6" s="11"/>
      <c r="E6" s="24" t="s">
        <v>13</v>
      </c>
      <c r="F6" s="24" t="s">
        <v>14</v>
      </c>
      <c r="G6" s="11"/>
      <c r="H6" s="24" t="s">
        <v>13</v>
      </c>
      <c r="I6" s="24" t="s">
        <v>14</v>
      </c>
      <c r="J6" s="11"/>
      <c r="K6" s="24" t="s">
        <v>13</v>
      </c>
      <c r="L6" s="24" t="s">
        <v>14</v>
      </c>
      <c r="M6" s="11"/>
      <c r="N6" s="24" t="s">
        <v>13</v>
      </c>
      <c r="O6" s="24" t="s">
        <v>14</v>
      </c>
      <c r="P6" s="11"/>
      <c r="Q6" s="12" t="s">
        <v>13</v>
      </c>
      <c r="R6" s="13" t="s">
        <v>14</v>
      </c>
      <c r="S6" s="11"/>
      <c r="T6" s="12" t="s">
        <v>13</v>
      </c>
      <c r="U6" s="13" t="s">
        <v>14</v>
      </c>
      <c r="V6" s="11"/>
      <c r="W6" s="12" t="s">
        <v>13</v>
      </c>
      <c r="X6" s="13" t="s">
        <v>14</v>
      </c>
      <c r="Y6" s="11"/>
      <c r="Z6" s="12" t="s">
        <v>13</v>
      </c>
      <c r="AA6" s="13" t="s">
        <v>14</v>
      </c>
      <c r="AB6" s="11"/>
      <c r="AC6" s="12" t="s">
        <v>13</v>
      </c>
      <c r="AD6" s="13" t="s">
        <v>14</v>
      </c>
      <c r="AE6" s="12"/>
      <c r="AF6" s="12" t="s">
        <v>13</v>
      </c>
      <c r="AG6" s="13" t="s">
        <v>14</v>
      </c>
      <c r="AH6" s="11"/>
      <c r="AI6" s="38" t="s">
        <v>13</v>
      </c>
      <c r="AJ6" s="39" t="s">
        <v>14</v>
      </c>
      <c r="AK6" s="11"/>
      <c r="AL6" s="12" t="s">
        <v>13</v>
      </c>
      <c r="AM6" s="13" t="s">
        <v>14</v>
      </c>
      <c r="AN6" s="11"/>
      <c r="AO6" s="12" t="s">
        <v>13</v>
      </c>
      <c r="AP6" s="13" t="s">
        <v>14</v>
      </c>
      <c r="AQ6" s="11"/>
    </row>
    <row r="7" spans="1:43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4"/>
      <c r="R7" s="15"/>
      <c r="S7" s="5"/>
      <c r="T7" s="14"/>
      <c r="U7" s="15"/>
      <c r="V7" s="5"/>
      <c r="W7" s="14"/>
      <c r="X7" s="15"/>
      <c r="Y7" s="5"/>
      <c r="Z7" s="14"/>
      <c r="AA7" s="15"/>
      <c r="AB7" s="5"/>
      <c r="AC7" s="14"/>
      <c r="AD7" s="15"/>
      <c r="AE7" s="5"/>
      <c r="AF7" s="14"/>
      <c r="AG7" s="15"/>
      <c r="AH7" s="5"/>
      <c r="AI7" s="40"/>
      <c r="AJ7" s="41"/>
      <c r="AK7" s="5"/>
      <c r="AL7" s="14"/>
      <c r="AM7" s="15"/>
      <c r="AN7" s="5"/>
      <c r="AO7" s="14"/>
      <c r="AP7" s="15"/>
      <c r="AQ7" s="5"/>
    </row>
    <row r="8" spans="1:42" ht="15.75">
      <c r="A8" s="5" t="s">
        <v>11</v>
      </c>
      <c r="B8" s="16">
        <f>B11+B17+B22</f>
        <v>175309</v>
      </c>
      <c r="C8" s="33">
        <v>1</v>
      </c>
      <c r="D8" s="5"/>
      <c r="E8" s="16">
        <f>E11+E17+E22</f>
        <v>173104</v>
      </c>
      <c r="F8" s="33">
        <v>1</v>
      </c>
      <c r="G8" s="5"/>
      <c r="H8" s="16">
        <f>H11+H17+H22</f>
        <v>160626</v>
      </c>
      <c r="I8" s="33">
        <v>1</v>
      </c>
      <c r="J8" s="5"/>
      <c r="K8" s="16">
        <f>SUM(K11+K17+K22)</f>
        <v>158831</v>
      </c>
      <c r="L8" s="33">
        <v>1</v>
      </c>
      <c r="M8" s="5"/>
      <c r="N8" s="16">
        <v>153299</v>
      </c>
      <c r="O8" s="33">
        <v>1</v>
      </c>
      <c r="P8" s="5"/>
      <c r="Q8" s="16">
        <v>144048</v>
      </c>
      <c r="R8" s="33">
        <v>1</v>
      </c>
      <c r="S8" s="5"/>
      <c r="T8" s="16">
        <v>141380</v>
      </c>
      <c r="U8" s="33">
        <v>1</v>
      </c>
      <c r="V8" s="5"/>
      <c r="W8" s="16">
        <v>137296</v>
      </c>
      <c r="X8" s="33">
        <v>1</v>
      </c>
      <c r="Y8" s="5"/>
      <c r="Z8" s="16">
        <v>141775</v>
      </c>
      <c r="AA8" s="33">
        <v>1</v>
      </c>
      <c r="AB8" s="5"/>
      <c r="AC8" s="16">
        <v>136219</v>
      </c>
      <c r="AD8" s="33">
        <v>1</v>
      </c>
      <c r="AE8" s="5"/>
      <c r="AF8" s="16">
        <v>121710</v>
      </c>
      <c r="AG8" s="33">
        <v>1</v>
      </c>
      <c r="AH8" s="5"/>
      <c r="AI8" s="42">
        <v>122779</v>
      </c>
      <c r="AJ8" s="33">
        <v>1</v>
      </c>
      <c r="AK8" s="5"/>
      <c r="AL8" s="16">
        <v>116372</v>
      </c>
      <c r="AM8" s="33">
        <v>1</v>
      </c>
      <c r="AN8" s="5"/>
      <c r="AO8" s="16">
        <v>114977</v>
      </c>
      <c r="AP8" s="33">
        <v>1</v>
      </c>
    </row>
    <row r="9" spans="1:42" ht="15.75">
      <c r="A9" s="5"/>
      <c r="B9" s="25"/>
      <c r="C9" s="33"/>
      <c r="D9" s="5"/>
      <c r="E9" s="25"/>
      <c r="F9" s="33"/>
      <c r="G9" s="5"/>
      <c r="H9" s="25"/>
      <c r="I9" s="33"/>
      <c r="J9" s="5"/>
      <c r="K9" s="25"/>
      <c r="L9" s="33"/>
      <c r="M9" s="5"/>
      <c r="N9" s="25"/>
      <c r="O9" s="5"/>
      <c r="P9" s="5"/>
      <c r="Q9" s="25"/>
      <c r="R9" s="5"/>
      <c r="S9" s="5"/>
      <c r="T9" s="25"/>
      <c r="U9" s="5"/>
      <c r="V9" s="5"/>
      <c r="W9" s="25"/>
      <c r="X9" s="5"/>
      <c r="Y9" s="5"/>
      <c r="Z9" s="25"/>
      <c r="AA9" s="5"/>
      <c r="AB9" s="5"/>
      <c r="AC9" s="25"/>
      <c r="AD9" s="18"/>
      <c r="AE9" s="5"/>
      <c r="AF9" s="25"/>
      <c r="AG9" s="5"/>
      <c r="AH9" s="5"/>
      <c r="AI9" s="44"/>
      <c r="AJ9" s="43"/>
      <c r="AK9" s="5"/>
      <c r="AL9" s="25"/>
      <c r="AM9" s="5"/>
      <c r="AN9" s="5"/>
      <c r="AO9" s="25"/>
      <c r="AP9" s="5"/>
    </row>
    <row r="10" spans="1:42" ht="15.75">
      <c r="A10" s="5" t="s">
        <v>2</v>
      </c>
      <c r="B10" s="25"/>
      <c r="C10" s="33"/>
      <c r="D10" s="5"/>
      <c r="E10" s="25"/>
      <c r="F10" s="33"/>
      <c r="G10" s="5"/>
      <c r="H10" s="25"/>
      <c r="I10" s="33"/>
      <c r="J10" s="5"/>
      <c r="K10" s="25"/>
      <c r="L10" s="33"/>
      <c r="M10" s="5"/>
      <c r="N10" s="25"/>
      <c r="O10" s="5"/>
      <c r="P10" s="5"/>
      <c r="Q10" s="25"/>
      <c r="R10" s="17"/>
      <c r="S10" s="5"/>
      <c r="T10" s="25"/>
      <c r="U10" s="5"/>
      <c r="V10" s="5"/>
      <c r="W10" s="25"/>
      <c r="X10" s="19"/>
      <c r="Y10" s="5"/>
      <c r="Z10" s="25"/>
      <c r="AA10" s="19"/>
      <c r="AB10" s="5"/>
      <c r="AC10" s="25"/>
      <c r="AD10" s="19"/>
      <c r="AE10" s="5"/>
      <c r="AF10" s="25"/>
      <c r="AG10" s="19"/>
      <c r="AH10" s="5"/>
      <c r="AI10" s="44"/>
      <c r="AJ10" s="47"/>
      <c r="AK10" s="5"/>
      <c r="AL10" s="25"/>
      <c r="AM10" s="19"/>
      <c r="AN10" s="5"/>
      <c r="AO10" s="25"/>
      <c r="AP10" s="19"/>
    </row>
    <row r="11" spans="1:42" ht="15.75">
      <c r="A11" s="20" t="s">
        <v>3</v>
      </c>
      <c r="B11" s="16">
        <f>SUM(B12:B15)</f>
        <v>80253</v>
      </c>
      <c r="C11" s="33">
        <v>0.4578</v>
      </c>
      <c r="D11" s="20"/>
      <c r="E11" s="16">
        <f>SUM(E12:E15)</f>
        <v>79965</v>
      </c>
      <c r="F11" s="33">
        <v>0.4619</v>
      </c>
      <c r="G11" s="20"/>
      <c r="H11" s="16">
        <f>SUM(H12:H15)</f>
        <v>73223</v>
      </c>
      <c r="I11" s="33">
        <v>0.4558</v>
      </c>
      <c r="J11" s="20"/>
      <c r="K11" s="16">
        <v>73372</v>
      </c>
      <c r="L11" s="33">
        <v>0.4619</v>
      </c>
      <c r="M11" s="20"/>
      <c r="N11" s="16">
        <v>72657</v>
      </c>
      <c r="O11" s="33">
        <v>0.474</v>
      </c>
      <c r="P11" s="20"/>
      <c r="Q11" s="16">
        <v>68270</v>
      </c>
      <c r="R11" s="33">
        <v>0.474</v>
      </c>
      <c r="S11" s="20"/>
      <c r="T11" s="16">
        <v>67808</v>
      </c>
      <c r="U11" s="33">
        <v>0.4796</v>
      </c>
      <c r="V11" s="20"/>
      <c r="W11" s="16">
        <v>63756</v>
      </c>
      <c r="X11" s="33">
        <v>0.4644</v>
      </c>
      <c r="Y11" s="20"/>
      <c r="Z11" s="16">
        <v>62181</v>
      </c>
      <c r="AA11" s="33">
        <v>0.4386</v>
      </c>
      <c r="AB11" s="20"/>
      <c r="AC11" s="16">
        <v>57905</v>
      </c>
      <c r="AD11" s="33">
        <v>0.4251</v>
      </c>
      <c r="AE11" s="5"/>
      <c r="AF11" s="16">
        <v>55707</v>
      </c>
      <c r="AG11" s="33">
        <v>0.45770000000000005</v>
      </c>
      <c r="AH11" s="5"/>
      <c r="AI11" s="42">
        <v>62348</v>
      </c>
      <c r="AJ11" s="33">
        <v>0.5078</v>
      </c>
      <c r="AK11" s="5"/>
      <c r="AL11" s="16">
        <v>57861</v>
      </c>
      <c r="AM11" s="33">
        <v>0.49729999999999996</v>
      </c>
      <c r="AN11" s="5"/>
      <c r="AO11" s="16">
        <v>53623</v>
      </c>
      <c r="AP11" s="33">
        <v>0.46640000000000004</v>
      </c>
    </row>
    <row r="12" spans="1:42" ht="15.75">
      <c r="A12" s="20" t="s">
        <v>4</v>
      </c>
      <c r="B12" s="25">
        <v>51338</v>
      </c>
      <c r="C12" s="48">
        <v>0.2929</v>
      </c>
      <c r="D12" s="20"/>
      <c r="E12" s="25">
        <v>52011</v>
      </c>
      <c r="F12" s="33">
        <v>0.3004</v>
      </c>
      <c r="G12" s="20"/>
      <c r="H12" s="25">
        <v>46010</v>
      </c>
      <c r="I12" s="33">
        <v>0.2864</v>
      </c>
      <c r="J12" s="20"/>
      <c r="K12" s="25">
        <v>46089</v>
      </c>
      <c r="L12" s="33">
        <v>0.2902</v>
      </c>
      <c r="M12" s="20"/>
      <c r="N12" s="25">
        <v>45438</v>
      </c>
      <c r="O12" s="33">
        <v>0.2964</v>
      </c>
      <c r="P12" s="20"/>
      <c r="Q12" s="25">
        <v>41295</v>
      </c>
      <c r="R12" s="33">
        <v>0.2867</v>
      </c>
      <c r="S12" s="20"/>
      <c r="T12" s="25">
        <v>41962</v>
      </c>
      <c r="U12" s="33">
        <v>0.2968</v>
      </c>
      <c r="V12" s="20"/>
      <c r="W12" s="25">
        <v>38355</v>
      </c>
      <c r="X12" s="33">
        <v>0.27940000000000004</v>
      </c>
      <c r="Y12" s="20"/>
      <c r="Z12" s="25">
        <v>37705</v>
      </c>
      <c r="AA12" s="33">
        <v>0.2659</v>
      </c>
      <c r="AB12" s="20"/>
      <c r="AC12" s="25">
        <v>34536</v>
      </c>
      <c r="AD12" s="33">
        <v>0.2535</v>
      </c>
      <c r="AE12" s="5"/>
      <c r="AF12" s="25">
        <v>33096</v>
      </c>
      <c r="AG12" s="33">
        <v>0.27190000000000003</v>
      </c>
      <c r="AH12" s="5"/>
      <c r="AI12" s="44">
        <v>38792</v>
      </c>
      <c r="AJ12" s="33">
        <v>0.3159</v>
      </c>
      <c r="AK12" s="5"/>
      <c r="AL12" s="25">
        <v>34615</v>
      </c>
      <c r="AM12" s="33">
        <v>0.2975</v>
      </c>
      <c r="AN12" s="5"/>
      <c r="AO12" s="25">
        <v>31695</v>
      </c>
      <c r="AP12" s="33">
        <v>0.2757</v>
      </c>
    </row>
    <row r="13" spans="1:42" ht="15.75">
      <c r="A13" s="20" t="s">
        <v>5</v>
      </c>
      <c r="B13" s="25">
        <v>17304</v>
      </c>
      <c r="C13" s="33">
        <v>0.0987</v>
      </c>
      <c r="D13" s="20"/>
      <c r="E13" s="25">
        <v>16859</v>
      </c>
      <c r="F13" s="33">
        <v>0.0974</v>
      </c>
      <c r="G13" s="20"/>
      <c r="H13" s="25">
        <v>16210</v>
      </c>
      <c r="I13" s="33">
        <v>0.1009</v>
      </c>
      <c r="J13" s="20"/>
      <c r="K13" s="25">
        <v>15741</v>
      </c>
      <c r="L13" s="33">
        <v>0.0991</v>
      </c>
      <c r="M13" s="20"/>
      <c r="N13" s="25">
        <v>15361</v>
      </c>
      <c r="O13" s="33">
        <v>0.1002</v>
      </c>
      <c r="P13" s="20"/>
      <c r="Q13" s="25">
        <v>15139</v>
      </c>
      <c r="R13" s="33">
        <v>0.1051</v>
      </c>
      <c r="S13" s="20"/>
      <c r="T13" s="25">
        <v>14598</v>
      </c>
      <c r="U13" s="33">
        <v>0.1033</v>
      </c>
      <c r="V13" s="20"/>
      <c r="W13" s="25">
        <v>14528</v>
      </c>
      <c r="X13" s="33">
        <v>0.1058</v>
      </c>
      <c r="Y13" s="20"/>
      <c r="Z13" s="25">
        <v>14133</v>
      </c>
      <c r="AA13" s="33">
        <v>0.09970000000000001</v>
      </c>
      <c r="AB13" s="20"/>
      <c r="AC13" s="25">
        <v>13069</v>
      </c>
      <c r="AD13" s="33">
        <v>0.096</v>
      </c>
      <c r="AE13" s="5"/>
      <c r="AF13" s="25">
        <v>13131</v>
      </c>
      <c r="AG13" s="33">
        <v>0.1079</v>
      </c>
      <c r="AH13" s="5"/>
      <c r="AI13" s="44">
        <v>13101</v>
      </c>
      <c r="AJ13" s="33">
        <v>0.1067</v>
      </c>
      <c r="AK13" s="5"/>
      <c r="AL13" s="25">
        <v>12734</v>
      </c>
      <c r="AM13" s="33">
        <v>0.1095</v>
      </c>
      <c r="AN13" s="5"/>
      <c r="AO13" s="25">
        <v>13101</v>
      </c>
      <c r="AP13" s="33">
        <v>0.1139</v>
      </c>
    </row>
    <row r="14" spans="1:42" ht="15.75">
      <c r="A14" s="5" t="s">
        <v>10</v>
      </c>
      <c r="B14" s="25">
        <v>7946</v>
      </c>
      <c r="C14" s="33">
        <v>0.0453</v>
      </c>
      <c r="D14" s="5"/>
      <c r="E14" s="25">
        <v>7265</v>
      </c>
      <c r="F14" s="33">
        <v>0.042</v>
      </c>
      <c r="G14" s="5"/>
      <c r="H14" s="25">
        <v>7372</v>
      </c>
      <c r="I14" s="33">
        <v>0.0459</v>
      </c>
      <c r="J14" s="5"/>
      <c r="K14" s="25">
        <v>7575</v>
      </c>
      <c r="L14" s="33">
        <v>0.0477</v>
      </c>
      <c r="M14" s="5"/>
      <c r="N14" s="25">
        <v>8321</v>
      </c>
      <c r="O14" s="33">
        <v>0.0543</v>
      </c>
      <c r="P14" s="5"/>
      <c r="Q14" s="25">
        <v>8438</v>
      </c>
      <c r="R14" s="33">
        <v>0.058600000000000006</v>
      </c>
      <c r="S14" s="5"/>
      <c r="T14" s="25">
        <v>8275</v>
      </c>
      <c r="U14" s="33">
        <v>0.058499999999999996</v>
      </c>
      <c r="V14" s="5"/>
      <c r="W14" s="25">
        <v>7758</v>
      </c>
      <c r="X14" s="33">
        <v>0.0565</v>
      </c>
      <c r="Y14" s="5"/>
      <c r="Z14" s="25">
        <v>7115</v>
      </c>
      <c r="AA14" s="33">
        <v>0.050199999999999995</v>
      </c>
      <c r="AB14" s="5"/>
      <c r="AC14" s="25">
        <v>7547</v>
      </c>
      <c r="AD14" s="33">
        <v>0.055400000000000005</v>
      </c>
      <c r="AE14" s="5"/>
      <c r="AF14" s="25">
        <v>7711</v>
      </c>
      <c r="AG14" s="33">
        <v>0.0634</v>
      </c>
      <c r="AH14" s="5"/>
      <c r="AI14" s="44">
        <v>8163</v>
      </c>
      <c r="AJ14" s="33">
        <v>0.0665</v>
      </c>
      <c r="AK14" s="5"/>
      <c r="AL14" s="25">
        <v>8488</v>
      </c>
      <c r="AM14" s="33">
        <v>0.0729</v>
      </c>
      <c r="AN14" s="5"/>
      <c r="AO14" s="25">
        <v>6929</v>
      </c>
      <c r="AP14" s="33">
        <v>0.060300000000000006</v>
      </c>
    </row>
    <row r="15" spans="1:42" ht="15.75">
      <c r="A15" s="5" t="s">
        <v>6</v>
      </c>
      <c r="B15" s="25">
        <v>3665</v>
      </c>
      <c r="C15" s="33">
        <v>0.0209</v>
      </c>
      <c r="D15" s="5"/>
      <c r="E15" s="25">
        <v>3830</v>
      </c>
      <c r="F15" s="33">
        <v>0.0221</v>
      </c>
      <c r="G15" s="5"/>
      <c r="H15" s="25">
        <v>3631</v>
      </c>
      <c r="I15" s="33">
        <v>0.0226</v>
      </c>
      <c r="J15" s="5"/>
      <c r="K15" s="25">
        <v>3967</v>
      </c>
      <c r="L15" s="33">
        <v>0.0249</v>
      </c>
      <c r="M15" s="5"/>
      <c r="N15" s="25">
        <v>3537</v>
      </c>
      <c r="O15" s="33">
        <v>0.023100000000000002</v>
      </c>
      <c r="P15" s="5"/>
      <c r="Q15" s="25">
        <v>3398</v>
      </c>
      <c r="R15" s="33">
        <v>0.0236</v>
      </c>
      <c r="S15" s="5"/>
      <c r="T15" s="25">
        <v>2973</v>
      </c>
      <c r="U15" s="33">
        <v>0.021</v>
      </c>
      <c r="V15" s="5"/>
      <c r="W15" s="25">
        <v>3115</v>
      </c>
      <c r="X15" s="33">
        <v>0.0227</v>
      </c>
      <c r="Y15" s="5"/>
      <c r="Z15" s="25">
        <v>3228</v>
      </c>
      <c r="AA15" s="33">
        <v>0.022799999999999997</v>
      </c>
      <c r="AB15" s="5"/>
      <c r="AC15" s="25">
        <v>2753</v>
      </c>
      <c r="AD15" s="33">
        <v>0.0202</v>
      </c>
      <c r="AE15" s="5"/>
      <c r="AF15" s="25">
        <v>1769</v>
      </c>
      <c r="AG15" s="33">
        <v>0.014499999999999999</v>
      </c>
      <c r="AH15" s="5"/>
      <c r="AI15" s="44">
        <v>2292</v>
      </c>
      <c r="AJ15" s="33">
        <v>0.0187</v>
      </c>
      <c r="AK15" s="5"/>
      <c r="AL15" s="25">
        <v>2024</v>
      </c>
      <c r="AM15" s="33">
        <v>0.0174</v>
      </c>
      <c r="AN15" s="5"/>
      <c r="AO15" s="25">
        <v>1898</v>
      </c>
      <c r="AP15" s="33">
        <v>0.0165</v>
      </c>
    </row>
    <row r="16" spans="1:42" ht="15.75">
      <c r="A16" s="5"/>
      <c r="B16" s="25"/>
      <c r="C16" s="33"/>
      <c r="D16" s="5"/>
      <c r="E16" s="25"/>
      <c r="F16" s="33"/>
      <c r="G16" s="5"/>
      <c r="H16" s="25"/>
      <c r="I16" s="33"/>
      <c r="J16" s="5"/>
      <c r="K16" s="25"/>
      <c r="L16" s="33"/>
      <c r="M16" s="5"/>
      <c r="N16" s="25"/>
      <c r="O16" s="33"/>
      <c r="P16" s="5"/>
      <c r="Q16" s="25"/>
      <c r="R16" s="33"/>
      <c r="S16" s="5"/>
      <c r="T16" s="25"/>
      <c r="U16" s="33"/>
      <c r="V16" s="5"/>
      <c r="W16" s="25"/>
      <c r="X16" s="33"/>
      <c r="Y16" s="5"/>
      <c r="Z16" s="25"/>
      <c r="AA16" s="33"/>
      <c r="AB16" s="5"/>
      <c r="AC16" s="25"/>
      <c r="AD16" s="33"/>
      <c r="AE16" s="5"/>
      <c r="AF16" s="25"/>
      <c r="AG16" s="33"/>
      <c r="AH16" s="5"/>
      <c r="AI16" s="44"/>
      <c r="AJ16" s="33"/>
      <c r="AK16" s="5"/>
      <c r="AL16" s="25"/>
      <c r="AM16" s="33"/>
      <c r="AN16" s="5"/>
      <c r="AO16" s="25"/>
      <c r="AP16" s="33"/>
    </row>
    <row r="17" spans="1:42" ht="15.75">
      <c r="A17" s="5" t="s">
        <v>7</v>
      </c>
      <c r="B17" s="16">
        <f>SUM(B18:B20)</f>
        <v>84780</v>
      </c>
      <c r="C17" s="33">
        <f>SUM(C18:C20)</f>
        <v>0.48360000000000003</v>
      </c>
      <c r="D17" s="5"/>
      <c r="E17" s="16">
        <f>SUM(E18:E20)</f>
        <v>82793</v>
      </c>
      <c r="F17" s="33">
        <f>SUM(F18:F20)</f>
        <v>0.47830000000000006</v>
      </c>
      <c r="G17" s="5"/>
      <c r="H17" s="16">
        <f>SUM(H18:H20)</f>
        <v>78662</v>
      </c>
      <c r="I17" s="33">
        <f>SUM(I18:I20)</f>
        <v>0.48979999999999996</v>
      </c>
      <c r="J17" s="5"/>
      <c r="K17" s="16">
        <v>75052</v>
      </c>
      <c r="L17" s="33">
        <f>SUM(L18:L20)</f>
        <v>0.4726</v>
      </c>
      <c r="M17" s="5"/>
      <c r="N17" s="16">
        <v>73248</v>
      </c>
      <c r="O17" s="33">
        <v>0.4778</v>
      </c>
      <c r="P17" s="5"/>
      <c r="Q17" s="16">
        <v>66697</v>
      </c>
      <c r="R17" s="33">
        <v>0.46299999999999997</v>
      </c>
      <c r="S17" s="5"/>
      <c r="T17" s="16">
        <v>65029</v>
      </c>
      <c r="U17" s="33">
        <v>0.46</v>
      </c>
      <c r="V17" s="5"/>
      <c r="W17" s="16">
        <v>64550</v>
      </c>
      <c r="X17" s="33">
        <v>0.47020000000000006</v>
      </c>
      <c r="Y17" s="5"/>
      <c r="Z17" s="16">
        <v>71142</v>
      </c>
      <c r="AA17" s="33">
        <v>0.5018</v>
      </c>
      <c r="AB17" s="5"/>
      <c r="AC17" s="16">
        <v>67974</v>
      </c>
      <c r="AD17" s="33">
        <v>0.499</v>
      </c>
      <c r="AE17" s="5"/>
      <c r="AF17" s="16">
        <v>55009</v>
      </c>
      <c r="AG17" s="33">
        <v>0.452</v>
      </c>
      <c r="AH17" s="5"/>
      <c r="AI17" s="42">
        <v>51692</v>
      </c>
      <c r="AJ17" s="33">
        <v>0.42100000000000004</v>
      </c>
      <c r="AK17" s="5"/>
      <c r="AL17" s="16">
        <v>52059</v>
      </c>
      <c r="AM17" s="33">
        <v>0.4473</v>
      </c>
      <c r="AN17" s="5"/>
      <c r="AO17" s="16">
        <v>53870</v>
      </c>
      <c r="AP17" s="33">
        <v>0.4685</v>
      </c>
    </row>
    <row r="18" spans="1:42" ht="15.75">
      <c r="A18" s="20" t="s">
        <v>8</v>
      </c>
      <c r="B18" s="25">
        <v>66074</v>
      </c>
      <c r="C18" s="33">
        <v>0.3769</v>
      </c>
      <c r="D18" s="20"/>
      <c r="E18" s="25">
        <v>65399</v>
      </c>
      <c r="F18" s="33">
        <v>0.3778</v>
      </c>
      <c r="G18" s="20"/>
      <c r="H18" s="25">
        <v>61456</v>
      </c>
      <c r="I18" s="33">
        <v>0.3826</v>
      </c>
      <c r="J18" s="20"/>
      <c r="K18" s="25">
        <v>57781</v>
      </c>
      <c r="L18" s="33">
        <v>0.3638</v>
      </c>
      <c r="M18" s="20"/>
      <c r="N18" s="25">
        <v>51494</v>
      </c>
      <c r="O18" s="33">
        <v>0.33590000000000003</v>
      </c>
      <c r="P18" s="20"/>
      <c r="Q18" s="25">
        <v>50176</v>
      </c>
      <c r="R18" s="33">
        <v>0.3483</v>
      </c>
      <c r="S18" s="20"/>
      <c r="T18" s="25">
        <v>49263</v>
      </c>
      <c r="U18" s="33">
        <v>0.34850000000000003</v>
      </c>
      <c r="V18" s="20"/>
      <c r="W18" s="25">
        <v>48016</v>
      </c>
      <c r="X18" s="33">
        <v>0.3497</v>
      </c>
      <c r="Y18" s="20"/>
      <c r="Z18" s="25">
        <v>54659</v>
      </c>
      <c r="AA18" s="33">
        <v>0.38549999999999995</v>
      </c>
      <c r="AB18" s="20"/>
      <c r="AC18" s="25">
        <v>51407</v>
      </c>
      <c r="AD18" s="33">
        <v>0.3774</v>
      </c>
      <c r="AE18" s="5"/>
      <c r="AF18" s="25">
        <v>41637</v>
      </c>
      <c r="AG18" s="33">
        <v>0.3421</v>
      </c>
      <c r="AH18" s="5"/>
      <c r="AI18" s="44">
        <v>37802</v>
      </c>
      <c r="AJ18" s="33">
        <v>0.3079</v>
      </c>
      <c r="AK18" s="5"/>
      <c r="AL18" s="25">
        <v>38163</v>
      </c>
      <c r="AM18" s="33">
        <v>0.3279</v>
      </c>
      <c r="AN18" s="5"/>
      <c r="AO18" s="25">
        <v>36625</v>
      </c>
      <c r="AP18" s="33">
        <v>0.3185</v>
      </c>
    </row>
    <row r="19" spans="1:42" ht="15.75">
      <c r="A19" s="20" t="s">
        <v>9</v>
      </c>
      <c r="B19" s="25">
        <f>5689+340+12677</f>
        <v>18706</v>
      </c>
      <c r="C19" s="33">
        <v>0.1067</v>
      </c>
      <c r="D19" s="20"/>
      <c r="E19" s="25">
        <f>5671+365+11358</f>
        <v>17394</v>
      </c>
      <c r="F19" s="33">
        <v>0.1005</v>
      </c>
      <c r="G19" s="20"/>
      <c r="H19" s="25">
        <f>5692+360+10904</f>
        <v>16956</v>
      </c>
      <c r="I19" s="33">
        <v>0.1056</v>
      </c>
      <c r="J19" s="20"/>
      <c r="K19" s="25">
        <f>5213+803+11005</f>
        <v>17021</v>
      </c>
      <c r="L19" s="33">
        <v>0.1072</v>
      </c>
      <c r="M19" s="20"/>
      <c r="N19" s="25">
        <v>20754</v>
      </c>
      <c r="O19" s="33">
        <v>0.1354</v>
      </c>
      <c r="P19" s="20"/>
      <c r="Q19" s="25">
        <v>16271</v>
      </c>
      <c r="R19" s="33">
        <v>0.113</v>
      </c>
      <c r="S19" s="20"/>
      <c r="T19" s="25">
        <v>15766</v>
      </c>
      <c r="U19" s="33">
        <v>0.1115</v>
      </c>
      <c r="V19" s="20"/>
      <c r="W19" s="25">
        <f>4648+453+11433</f>
        <v>16534</v>
      </c>
      <c r="X19" s="33">
        <v>0.1204</v>
      </c>
      <c r="Y19" s="20"/>
      <c r="Z19" s="25">
        <v>16483</v>
      </c>
      <c r="AA19" s="33">
        <v>0.11630000000000001</v>
      </c>
      <c r="AB19" s="20"/>
      <c r="AC19" s="25">
        <v>16567</v>
      </c>
      <c r="AD19" s="33">
        <v>0.1216</v>
      </c>
      <c r="AE19" s="5"/>
      <c r="AF19" s="25">
        <v>13372</v>
      </c>
      <c r="AG19" s="33">
        <v>0.1099</v>
      </c>
      <c r="AH19" s="5"/>
      <c r="AI19" s="44">
        <v>13890</v>
      </c>
      <c r="AJ19" s="33">
        <v>0.1131</v>
      </c>
      <c r="AK19" s="5"/>
      <c r="AL19" s="25">
        <v>13896</v>
      </c>
      <c r="AM19" s="33">
        <v>0.11939999999999999</v>
      </c>
      <c r="AN19" s="5"/>
      <c r="AO19" s="25">
        <v>17245</v>
      </c>
      <c r="AP19" s="33">
        <v>0.15</v>
      </c>
    </row>
    <row r="20" spans="1:42" ht="15.75">
      <c r="A20" s="20" t="s">
        <v>21</v>
      </c>
      <c r="B20" s="25">
        <v>0</v>
      </c>
      <c r="C20" s="33">
        <v>0</v>
      </c>
      <c r="D20" s="20"/>
      <c r="E20" s="25">
        <v>0</v>
      </c>
      <c r="F20" s="33">
        <f>E20/$E$8</f>
        <v>0</v>
      </c>
      <c r="G20" s="20"/>
      <c r="H20" s="25">
        <v>250</v>
      </c>
      <c r="I20" s="48">
        <v>0.0016</v>
      </c>
      <c r="J20" s="20"/>
      <c r="K20" s="25">
        <v>250</v>
      </c>
      <c r="L20" s="33">
        <v>0.0016</v>
      </c>
      <c r="M20" s="20"/>
      <c r="N20" s="25">
        <v>1000</v>
      </c>
      <c r="O20" s="33">
        <v>0.006500000000000001</v>
      </c>
      <c r="P20" s="20"/>
      <c r="Q20" s="25">
        <v>250</v>
      </c>
      <c r="R20" s="33">
        <v>0.0017000000000000001</v>
      </c>
      <c r="S20" s="20"/>
      <c r="T20" s="34" t="s">
        <v>22</v>
      </c>
      <c r="U20" s="36" t="s">
        <v>22</v>
      </c>
      <c r="V20" s="37"/>
      <c r="W20" s="34" t="s">
        <v>22</v>
      </c>
      <c r="X20" s="36" t="s">
        <v>22</v>
      </c>
      <c r="Y20" s="37"/>
      <c r="Z20" s="34" t="s">
        <v>22</v>
      </c>
      <c r="AA20" s="36" t="s">
        <v>22</v>
      </c>
      <c r="AB20" s="37"/>
      <c r="AC20" s="34" t="s">
        <v>22</v>
      </c>
      <c r="AD20" s="36" t="s">
        <v>22</v>
      </c>
      <c r="AE20" s="5"/>
      <c r="AF20" s="34" t="s">
        <v>22</v>
      </c>
      <c r="AG20" s="36" t="s">
        <v>22</v>
      </c>
      <c r="AH20" s="5"/>
      <c r="AI20" s="36" t="s">
        <v>22</v>
      </c>
      <c r="AJ20" s="36" t="s">
        <v>22</v>
      </c>
      <c r="AK20" s="5"/>
      <c r="AL20" s="36" t="s">
        <v>22</v>
      </c>
      <c r="AM20" s="36" t="s">
        <v>22</v>
      </c>
      <c r="AN20" s="5"/>
      <c r="AO20" s="36" t="s">
        <v>22</v>
      </c>
      <c r="AP20" s="36" t="s">
        <v>22</v>
      </c>
    </row>
    <row r="21" spans="1:42" ht="15.75">
      <c r="A21" s="5"/>
      <c r="B21" s="25"/>
      <c r="C21" s="33"/>
      <c r="D21" s="5"/>
      <c r="E21" s="25"/>
      <c r="F21" s="33"/>
      <c r="G21" s="5"/>
      <c r="H21" s="25"/>
      <c r="I21" s="33"/>
      <c r="J21" s="5"/>
      <c r="K21" s="25"/>
      <c r="L21" s="33"/>
      <c r="M21" s="5"/>
      <c r="N21" s="25"/>
      <c r="O21" s="33"/>
      <c r="P21" s="5"/>
      <c r="Q21" s="16"/>
      <c r="R21" s="33"/>
      <c r="S21" s="5"/>
      <c r="T21" s="16"/>
      <c r="U21" s="33"/>
      <c r="V21" s="5"/>
      <c r="W21" s="16"/>
      <c r="X21" s="33"/>
      <c r="Y21" s="5"/>
      <c r="Z21" s="16"/>
      <c r="AA21" s="33"/>
      <c r="AB21" s="5"/>
      <c r="AC21" s="16"/>
      <c r="AD21" s="33"/>
      <c r="AE21" s="5"/>
      <c r="AF21" s="16"/>
      <c r="AG21" s="33"/>
      <c r="AH21" s="5"/>
      <c r="AI21" s="4"/>
      <c r="AJ21" s="33"/>
      <c r="AK21" s="5"/>
      <c r="AL21" s="4"/>
      <c r="AM21" s="33"/>
      <c r="AN21" s="5"/>
      <c r="AO21" s="4"/>
      <c r="AP21" s="33"/>
    </row>
    <row r="22" spans="1:42" ht="15.75">
      <c r="A22" s="20" t="s">
        <v>12</v>
      </c>
      <c r="B22" s="32">
        <f>3601+114+4716+1178+667</f>
        <v>10276</v>
      </c>
      <c r="C22" s="33">
        <v>0.0586</v>
      </c>
      <c r="D22" s="20"/>
      <c r="E22" s="32">
        <f>3659+145+3823+1925+794</f>
        <v>10346</v>
      </c>
      <c r="F22" s="33">
        <v>0.0598</v>
      </c>
      <c r="G22" s="20"/>
      <c r="H22" s="32">
        <f>3282+2888+1826+745</f>
        <v>8741</v>
      </c>
      <c r="I22" s="33">
        <v>0.0544</v>
      </c>
      <c r="J22" s="20"/>
      <c r="K22" s="32">
        <f>3335+2219+3888+965</f>
        <v>10407</v>
      </c>
      <c r="L22" s="33">
        <v>0.0655</v>
      </c>
      <c r="M22" s="20"/>
      <c r="N22" s="32">
        <v>7394</v>
      </c>
      <c r="O22" s="33">
        <v>0.04820000000000001</v>
      </c>
      <c r="P22" s="20"/>
      <c r="Q22" s="32">
        <v>9081</v>
      </c>
      <c r="R22" s="33">
        <v>0.063</v>
      </c>
      <c r="S22" s="20"/>
      <c r="T22" s="32">
        <v>8543</v>
      </c>
      <c r="U22" s="33">
        <v>0.0604</v>
      </c>
      <c r="V22" s="20"/>
      <c r="W22" s="32">
        <v>8990</v>
      </c>
      <c r="X22" s="33">
        <v>0.0655</v>
      </c>
      <c r="Y22" s="20"/>
      <c r="Z22" s="32">
        <v>8452</v>
      </c>
      <c r="AA22" s="33">
        <v>0.0596</v>
      </c>
      <c r="AB22" s="20"/>
      <c r="AC22" s="32">
        <v>10340</v>
      </c>
      <c r="AD22" s="33">
        <v>0.0759</v>
      </c>
      <c r="AE22" s="11"/>
      <c r="AF22" s="32">
        <v>10994</v>
      </c>
      <c r="AG22" s="33">
        <v>0.09029999999999999</v>
      </c>
      <c r="AH22" s="5"/>
      <c r="AI22" s="45">
        <v>8739</v>
      </c>
      <c r="AJ22" s="33">
        <v>0.0712</v>
      </c>
      <c r="AK22" s="5"/>
      <c r="AL22" s="46">
        <v>6452</v>
      </c>
      <c r="AM22" s="33">
        <v>0.055400000000000005</v>
      </c>
      <c r="AN22" s="5"/>
      <c r="AO22" s="46">
        <v>7484</v>
      </c>
      <c r="AP22" s="33">
        <v>0.0651</v>
      </c>
    </row>
    <row r="23" spans="1:42" ht="15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35"/>
      <c r="AD23" s="22"/>
      <c r="AE23" s="9"/>
      <c r="AF23" s="9"/>
      <c r="AG23" s="23"/>
      <c r="AH23" s="9"/>
      <c r="AI23" s="5"/>
      <c r="AJ23" s="9"/>
      <c r="AK23" s="9"/>
      <c r="AL23" s="9"/>
      <c r="AM23" s="9"/>
      <c r="AN23" s="9"/>
      <c r="AO23" s="9"/>
      <c r="AP23" s="2"/>
    </row>
    <row r="24" spans="2:41" ht="15.75">
      <c r="B24" s="26" t="s">
        <v>17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10"/>
      <c r="AD24" s="10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2:41" ht="15.7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10"/>
      <c r="AD25" s="10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2:41" ht="15.75">
      <c r="B26" s="26" t="s">
        <v>23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10"/>
      <c r="AD26" s="10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2:41" ht="15.7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10"/>
      <c r="AD27" s="1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2:41" ht="15.75">
      <c r="B28" s="10" t="s">
        <v>26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5.75">
      <c r="A29" s="27" t="s">
        <v>25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10"/>
      <c r="AD29" s="1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5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5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5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2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</sheetData>
  <sheetProtection/>
  <mergeCells count="14">
    <mergeCell ref="AI5:AJ5"/>
    <mergeCell ref="AL5:AM5"/>
    <mergeCell ref="AO5:AP5"/>
    <mergeCell ref="Q5:R5"/>
    <mergeCell ref="AC5:AD5"/>
    <mergeCell ref="Z5:AA5"/>
    <mergeCell ref="W5:X5"/>
    <mergeCell ref="T5:U5"/>
    <mergeCell ref="N5:O5"/>
    <mergeCell ref="K5:L5"/>
    <mergeCell ref="H5:I5"/>
    <mergeCell ref="E5:F5"/>
    <mergeCell ref="B5:C5"/>
    <mergeCell ref="AF5:AG5"/>
  </mergeCells>
  <printOptions/>
  <pageMargins left="0.25" right="0.417" top="0.75" bottom="0.75" header="0.5" footer="0.5"/>
  <pageSetup fitToHeight="2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2013-01-29T20:20:12Z</dcterms:created>
  <dcterms:modified xsi:type="dcterms:W3CDTF">2020-01-02T15:18:49Z</dcterms:modified>
  <cp:category/>
  <cp:version/>
  <cp:contentType/>
  <cp:contentStatus/>
</cp:coreProperties>
</file>